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ta.sim.sise/webdav/37bede1ca4599b7867b00a304dd52dbd24fdd2c9/48907200213/3b7d483b-5aea-4000-88c7-b630a98ee3d4/"/>
    </mc:Choice>
  </mc:AlternateContent>
  <xr:revisionPtr revIDLastSave="0" documentId="13_ncr:40000001_{58CE29B4-B366-49D0-BEA4-847FC2B39B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A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5" i="4" l="1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8" i="4"/>
  <c r="H127" i="4"/>
  <c r="H126" i="4"/>
  <c r="H125" i="4"/>
  <c r="H124" i="4"/>
  <c r="H123" i="4"/>
  <c r="C129" i="4"/>
  <c r="C122" i="4" s="1"/>
  <c r="D129" i="4"/>
  <c r="D122" i="4" s="1"/>
  <c r="E129" i="4"/>
  <c r="E122" i="4" s="1"/>
  <c r="F129" i="4"/>
  <c r="F122" i="4" s="1"/>
  <c r="G129" i="4"/>
  <c r="G122" i="4" s="1"/>
  <c r="B129" i="4"/>
  <c r="B122" i="4" s="1"/>
  <c r="C115" i="4"/>
  <c r="D115" i="4"/>
  <c r="E115" i="4"/>
  <c r="F115" i="4"/>
  <c r="G115" i="4"/>
  <c r="H115" i="4"/>
  <c r="B115" i="4"/>
  <c r="C112" i="4"/>
  <c r="D112" i="4"/>
  <c r="E112" i="4"/>
  <c r="F112" i="4"/>
  <c r="G112" i="4"/>
  <c r="H112" i="4"/>
  <c r="B112" i="4"/>
  <c r="C108" i="4"/>
  <c r="D108" i="4"/>
  <c r="E108" i="4"/>
  <c r="F108" i="4"/>
  <c r="G108" i="4"/>
  <c r="H108" i="4"/>
  <c r="B108" i="4"/>
  <c r="C105" i="4"/>
  <c r="D105" i="4"/>
  <c r="E105" i="4"/>
  <c r="F105" i="4"/>
  <c r="G105" i="4"/>
  <c r="H105" i="4"/>
  <c r="B105" i="4"/>
  <c r="C119" i="4"/>
  <c r="D119" i="4"/>
  <c r="E119" i="4"/>
  <c r="F119" i="4"/>
  <c r="G119" i="4"/>
  <c r="H119" i="4"/>
  <c r="B119" i="4"/>
  <c r="C101" i="4"/>
  <c r="D101" i="4"/>
  <c r="E101" i="4"/>
  <c r="F101" i="4"/>
  <c r="G101" i="4"/>
  <c r="H101" i="4"/>
  <c r="B101" i="4"/>
  <c r="C97" i="4"/>
  <c r="D97" i="4"/>
  <c r="E97" i="4"/>
  <c r="F97" i="4"/>
  <c r="G97" i="4"/>
  <c r="H97" i="4"/>
  <c r="B97" i="4"/>
  <c r="C93" i="4"/>
  <c r="D93" i="4"/>
  <c r="E93" i="4"/>
  <c r="F93" i="4"/>
  <c r="G93" i="4"/>
  <c r="H93" i="4"/>
  <c r="B93" i="4"/>
  <c r="C88" i="4"/>
  <c r="D88" i="4"/>
  <c r="E88" i="4"/>
  <c r="F88" i="4"/>
  <c r="G88" i="4"/>
  <c r="H88" i="4"/>
  <c r="B88" i="4"/>
  <c r="C84" i="4"/>
  <c r="D84" i="4"/>
  <c r="E84" i="4"/>
  <c r="F84" i="4"/>
  <c r="G84" i="4"/>
  <c r="H84" i="4"/>
  <c r="B84" i="4"/>
  <c r="C80" i="4"/>
  <c r="D80" i="4"/>
  <c r="E80" i="4"/>
  <c r="F80" i="4"/>
  <c r="G80" i="4"/>
  <c r="H80" i="4"/>
  <c r="B80" i="4"/>
  <c r="C75" i="4"/>
  <c r="D75" i="4"/>
  <c r="E75" i="4"/>
  <c r="F75" i="4"/>
  <c r="G75" i="4"/>
  <c r="H75" i="4"/>
  <c r="B75" i="4"/>
  <c r="C70" i="4"/>
  <c r="D70" i="4"/>
  <c r="E70" i="4"/>
  <c r="F70" i="4"/>
  <c r="G70" i="4"/>
  <c r="H70" i="4"/>
  <c r="B70" i="4"/>
  <c r="C66" i="4"/>
  <c r="D66" i="4"/>
  <c r="E66" i="4"/>
  <c r="F66" i="4"/>
  <c r="G66" i="4"/>
  <c r="H66" i="4"/>
  <c r="B66" i="4"/>
  <c r="C60" i="4"/>
  <c r="D60" i="4"/>
  <c r="E60" i="4"/>
  <c r="F60" i="4"/>
  <c r="G60" i="4"/>
  <c r="H60" i="4"/>
  <c r="B60" i="4"/>
  <c r="C54" i="4"/>
  <c r="D54" i="4"/>
  <c r="E54" i="4"/>
  <c r="F54" i="4"/>
  <c r="G54" i="4"/>
  <c r="H54" i="4"/>
  <c r="B54" i="4"/>
  <c r="C50" i="4"/>
  <c r="D50" i="4"/>
  <c r="E50" i="4"/>
  <c r="F50" i="4"/>
  <c r="G50" i="4"/>
  <c r="H50" i="4"/>
  <c r="B50" i="4"/>
  <c r="C46" i="4"/>
  <c r="D46" i="4"/>
  <c r="E46" i="4"/>
  <c r="F46" i="4"/>
  <c r="G46" i="4"/>
  <c r="H46" i="4"/>
  <c r="B46" i="4"/>
  <c r="C42" i="4"/>
  <c r="D42" i="4"/>
  <c r="E42" i="4"/>
  <c r="F42" i="4"/>
  <c r="G42" i="4"/>
  <c r="H42" i="4"/>
  <c r="B42" i="4"/>
  <c r="C38" i="4"/>
  <c r="D38" i="4"/>
  <c r="E38" i="4"/>
  <c r="F38" i="4"/>
  <c r="G38" i="4"/>
  <c r="H38" i="4"/>
  <c r="B38" i="4"/>
  <c r="C34" i="4"/>
  <c r="D34" i="4"/>
  <c r="E34" i="4"/>
  <c r="F34" i="4"/>
  <c r="G34" i="4"/>
  <c r="H34" i="4"/>
  <c r="B34" i="4"/>
  <c r="C27" i="4"/>
  <c r="D27" i="4"/>
  <c r="E27" i="4"/>
  <c r="F27" i="4"/>
  <c r="G27" i="4"/>
  <c r="H27" i="4"/>
  <c r="B27" i="4"/>
  <c r="C22" i="4"/>
  <c r="D22" i="4"/>
  <c r="E22" i="4"/>
  <c r="F22" i="4"/>
  <c r="G22" i="4"/>
  <c r="H22" i="4"/>
  <c r="B22" i="4"/>
  <c r="C17" i="4"/>
  <c r="D17" i="4"/>
  <c r="E17" i="4"/>
  <c r="F17" i="4"/>
  <c r="G17" i="4"/>
  <c r="H17" i="4"/>
  <c r="B17" i="4"/>
  <c r="C7" i="4"/>
  <c r="D7" i="4"/>
  <c r="E7" i="4"/>
  <c r="F7" i="4"/>
  <c r="G7" i="4"/>
  <c r="B7" i="4"/>
  <c r="H121" i="4"/>
  <c r="H129" i="4" l="1"/>
  <c r="H196" i="4"/>
  <c r="C103" i="4"/>
  <c r="D103" i="4"/>
  <c r="E15" i="4"/>
  <c r="F15" i="4"/>
  <c r="D15" i="4"/>
  <c r="C15" i="4"/>
  <c r="B103" i="4"/>
  <c r="H103" i="4"/>
  <c r="H15" i="4"/>
  <c r="G103" i="4"/>
  <c r="B15" i="4"/>
  <c r="E103" i="4"/>
  <c r="G15" i="4"/>
  <c r="F103" i="4"/>
  <c r="H122" i="4" l="1"/>
  <c r="D14" i="4"/>
  <c r="C14" i="4"/>
  <c r="B14" i="4"/>
  <c r="G14" i="4"/>
  <c r="H14" i="4"/>
  <c r="F14" i="4"/>
  <c r="E14" i="4"/>
  <c r="H13" i="4" l="1"/>
  <c r="H12" i="4"/>
  <c r="H11" i="4"/>
  <c r="H10" i="4"/>
  <c r="H9" i="4"/>
  <c r="H8" i="4"/>
  <c r="H7" i="4" l="1"/>
</calcChain>
</file>

<file path=xl/sharedStrings.xml><?xml version="1.0" encoding="utf-8"?>
<sst xmlns="http://schemas.openxmlformats.org/spreadsheetml/2006/main" count="201" uniqueCount="93">
  <si>
    <t>Häirekeskus</t>
  </si>
  <si>
    <t>Siseturvalisus</t>
  </si>
  <si>
    <t>Kindla sisejulgeoleku programm</t>
  </si>
  <si>
    <t>Kiire ja asjatundliku abi programm</t>
  </si>
  <si>
    <t>Ennetava ja turvalise elukeskkonna kujundamise programm</t>
  </si>
  <si>
    <t>Kaitsepolitseiamet</t>
  </si>
  <si>
    <t>Päästeamet</t>
  </si>
  <si>
    <t>Politsei- ja Piirivalveamet</t>
  </si>
  <si>
    <t>Siseministeerium</t>
  </si>
  <si>
    <t>Sidus ühiskond</t>
  </si>
  <si>
    <t>Nutika rahvastikuarvestuse programm</t>
  </si>
  <si>
    <t>Kogukondliku Eesti programm</t>
  </si>
  <si>
    <t>Targa ja innovaatilise siseturvalisuse programm</t>
  </si>
  <si>
    <t>Erakondade rahastamise programm</t>
  </si>
  <si>
    <t>Erakondade rahastamine</t>
  </si>
  <si>
    <t>Sisekaitseakadeemia</t>
  </si>
  <si>
    <t>Siseministeeriumi Infotehnoloogia- ja Arenduskeskus</t>
  </si>
  <si>
    <t>TULUD</t>
  </si>
  <si>
    <t>KOKKU</t>
  </si>
  <si>
    <t>KULUD</t>
  </si>
  <si>
    <t>Investeeringute käibemaks</t>
  </si>
  <si>
    <t>INVESTEERINGUD, sh</t>
  </si>
  <si>
    <t>Majandamiskulude käibemaks</t>
  </si>
  <si>
    <t>Eesti arengut toetava kodakondsus- rände- ja identiteedihalduspoliitika programm</t>
  </si>
  <si>
    <t>Eelarve üle</t>
  </si>
  <si>
    <t xml:space="preserve"> Reservid</t>
  </si>
  <si>
    <t>Ministri liigendus</t>
  </si>
  <si>
    <t xml:space="preserve"> RIB</t>
  </si>
  <si>
    <t>Õnnetuste, süütegude ja varakahjude ennetamine, sh</t>
  </si>
  <si>
    <t>Siseturvalisuse vabatahtlike kaasamine, sh</t>
  </si>
  <si>
    <t>Turvalise keskkonna kujundamine, sh</t>
  </si>
  <si>
    <t>Hädaabiteadete vastuvõtmine ning abi väljasaatmine, sh</t>
  </si>
  <si>
    <t>Avaliku korra tagamine, sh</t>
  </si>
  <si>
    <t>Demineerimine, sh</t>
  </si>
  <si>
    <t>Päästmine maismaal ja siseveekogudel, sh</t>
  </si>
  <si>
    <t>Abi osutamine Eesti päästepiirkonnas, sh</t>
  </si>
  <si>
    <t>Süüteomenetlus, sh</t>
  </si>
  <si>
    <t>Põhiseadusliku korra tagamine, sh</t>
  </si>
  <si>
    <t>Raske ja organiseeritud kuritegevuse vastane võitlus, sh</t>
  </si>
  <si>
    <t>Elanikkonnakaitse, kriisideks valmisolek ja nende lahendamine, sh</t>
  </si>
  <si>
    <t>Piirihaldus, sh</t>
  </si>
  <si>
    <t>Rände- ja kodakondsuspoliitika kujundamine ning elluviimine, sh</t>
  </si>
  <si>
    <t>Migratsioonijärelevalve, sh</t>
  </si>
  <si>
    <t>Isikute tõsikindel tuvastamine ja dokumentide väljaandmine, sh</t>
  </si>
  <si>
    <t>Tasemeõpe ja täienduskoolitus Sisekaitseakadeemias, sh</t>
  </si>
  <si>
    <t>Sisekaitseakadeemia teadus-, arendus- ja innovatsioonitegevus, sh</t>
  </si>
  <si>
    <t>IKT-teenuste pakkumine SIMi valitsemisalast väljapoole, sh</t>
  </si>
  <si>
    <t>Kogukondliku arengu toetamine, sh</t>
  </si>
  <si>
    <t>Usuvabaduse tagamine, sh</t>
  </si>
  <si>
    <t>Rahvastikuregistri andmekvaliteedi tõstmine, sh</t>
  </si>
  <si>
    <t>Rahvastikuregistri kasutusmugavuse parandamine, sh</t>
  </si>
  <si>
    <t>Siseministeeriumi valitsemisala 2025. aasta riigieelarve liigendus</t>
  </si>
  <si>
    <t>LISA 1</t>
  </si>
  <si>
    <t>Kinnitatud eelarve*</t>
  </si>
  <si>
    <t>Lisaeelarve*</t>
  </si>
  <si>
    <t>* Kinnitatud eelarvet ja lisaeelarvet on vähendatud, va tulud,  liikide 32, 40, 41, 43, 44, 45 võrra. Need liigid kajastuvad eelarves „RIB“ stsenaariumi kaudu.</t>
  </si>
  <si>
    <t>Saadud välistoetused</t>
  </si>
  <si>
    <t xml:space="preserve">Riigilõivud </t>
  </si>
  <si>
    <t>Tulud majandustegevusest</t>
  </si>
  <si>
    <t>Tulu põhivara ja varude müügist</t>
  </si>
  <si>
    <t>Muud tulud</t>
  </si>
  <si>
    <t>Siseministri käskkirja "Siseministri 14. jaanuari 2025. a käskkirja "Siseministeeriumi valitsemisala 2025. aasta riigieelarve liigenduse kinnitamine" muutmine" juurde</t>
  </si>
  <si>
    <t>KAISi planeeritud 2025. aasta eelarve, eurodes</t>
  </si>
  <si>
    <t>SR10A062:Ukraina sõjaga seotud tegevused</t>
  </si>
  <si>
    <t>SR10A060:ABIS tegevused</t>
  </si>
  <si>
    <t>SR10A050:Laiapindse riigikaitse arendamiseks</t>
  </si>
  <si>
    <t>SR100124:Energiasäästumeetmetega seotud kuludeks</t>
  </si>
  <si>
    <t>SR100113:Energiasäästumeetmetega seotud tegevused</t>
  </si>
  <si>
    <t>SR100095:Idapiiri väljaehitamine 2024</t>
  </si>
  <si>
    <t>SR100089:Laiapindse riigikaitse projektid 2025</t>
  </si>
  <si>
    <t>SR100042:Laiapindse riigikaitse projektid</t>
  </si>
  <si>
    <t>IN104528:Lääne staap</t>
  </si>
  <si>
    <t>IN104527:Pärnu mnt 139 lasketiir</t>
  </si>
  <si>
    <t>IN104526:Piusa kordon</t>
  </si>
  <si>
    <t>IN104525:Ädala 25 garaaž</t>
  </si>
  <si>
    <t>IN104524:Potsepa lõhkamiskoht</t>
  </si>
  <si>
    <t>IN104523:Lõhangu lõhkamiskoht</t>
  </si>
  <si>
    <t>IN104522:Väike-Sõjamäe tn 22a – Lennusalga hoone</t>
  </si>
  <si>
    <t>IN104521:Kardla lõhkamiskoht</t>
  </si>
  <si>
    <t>IN104508:Kuressaare kordon</t>
  </si>
  <si>
    <t>IN101299:Sisekaitseakadeemia ühiselamute rekonstrueerimine</t>
  </si>
  <si>
    <t>IN100108:Idapiiri ehitus</t>
  </si>
  <si>
    <t>IN100106:Sisekaitseakadeemia Kase tn kompleks</t>
  </si>
  <si>
    <t>IN005055:2025 Laia riigikaitse muud investeeringud</t>
  </si>
  <si>
    <t>IN005000:Muud investeeringud</t>
  </si>
  <si>
    <t>IN004001:Õhusõidukite hooldus ja varuosad</t>
  </si>
  <si>
    <t>IN004000:Masinad ja seadmed</t>
  </si>
  <si>
    <t>IN003055:2025 Laia riigikaitse inv. Transpordivahenditesse</t>
  </si>
  <si>
    <t>IN003000:Transpordivahendid</t>
  </si>
  <si>
    <t>IN002055:2025 Laia riigikaitse inv. Infotehnoloogiasse</t>
  </si>
  <si>
    <t>IN002006:Isikut tõendavate dokumentide väljastamine</t>
  </si>
  <si>
    <t>IN002000:IT investeeringud</t>
  </si>
  <si>
    <t>Trahvid ja muud varalised karistused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</si>
</sst>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color theme="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/>
    <xf numFmtId="0" fontId="5" fillId="3" borderId="1" xfId="0" applyFont="1" applyFill="1" applyBorder="1"/>
    <xf numFmtId="0" fontId="6" fillId="4" borderId="1" xfId="0" applyFont="1" applyFill="1" applyBorder="1" applyAlignment="1">
      <alignment horizontal="left"/>
    </xf>
    <xf numFmtId="3" fontId="6" fillId="4" borderId="1" xfId="0" applyNumberFormat="1" applyFont="1" applyFill="1" applyBorder="1"/>
    <xf numFmtId="3" fontId="3" fillId="0" borderId="1" xfId="0" applyNumberFormat="1" applyFont="1" applyBorder="1"/>
    <xf numFmtId="0" fontId="3" fillId="0" borderId="1" xfId="0" applyFont="1" applyBorder="1"/>
    <xf numFmtId="3" fontId="5" fillId="6" borderId="1" xfId="0" applyNumberFormat="1" applyFont="1" applyFill="1" applyBorder="1"/>
    <xf numFmtId="0" fontId="6" fillId="4" borderId="1" xfId="0" applyFont="1" applyFill="1" applyBorder="1"/>
    <xf numFmtId="0" fontId="5" fillId="5" borderId="1" xfId="0" applyFont="1" applyFill="1" applyBorder="1" applyAlignment="1">
      <alignment horizontal="left"/>
    </xf>
    <xf numFmtId="3" fontId="5" fillId="5" borderId="1" xfId="0" applyNumberFormat="1" applyFont="1" applyFill="1" applyBorder="1"/>
    <xf numFmtId="0" fontId="4" fillId="6" borderId="1" xfId="0" applyFont="1" applyFill="1" applyBorder="1" applyAlignment="1">
      <alignment horizontal="left" indent="1"/>
    </xf>
    <xf numFmtId="3" fontId="4" fillId="6" borderId="1" xfId="0" applyNumberFormat="1" applyFont="1" applyFill="1" applyBorder="1"/>
    <xf numFmtId="0" fontId="4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 indent="1"/>
    </xf>
    <xf numFmtId="0" fontId="4" fillId="2" borderId="2" xfId="0" applyFont="1" applyFill="1" applyBorder="1" applyAlignment="1">
      <alignment wrapText="1"/>
    </xf>
    <xf numFmtId="0" fontId="2" fillId="0" borderId="1" xfId="0" applyFont="1" applyBorder="1" applyAlignment="1">
      <alignment horizontal="left" indent="2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6240-E114-4AE8-A7BD-87EBF9BFB24D}">
  <dimension ref="A1:H198"/>
  <sheetViews>
    <sheetView tabSelected="1" workbookViewId="0">
      <selection activeCell="A12" sqref="A12"/>
    </sheetView>
  </sheetViews>
  <sheetFormatPr defaultColWidth="8.6640625" defaultRowHeight="13.2" outlineLevelRow="1" outlineLevelCol="2" x14ac:dyDescent="0.25"/>
  <cols>
    <col min="1" max="1" width="114.88671875" style="1" customWidth="1"/>
    <col min="2" max="2" width="20.88671875" style="1" hidden="1" customWidth="1" outlineLevel="2"/>
    <col min="3" max="5" width="14.33203125" style="1" hidden="1" customWidth="1" outlineLevel="2"/>
    <col min="6" max="6" width="20" style="1" hidden="1" customWidth="1" outlineLevel="2"/>
    <col min="7" max="7" width="14.33203125" style="1" hidden="1" customWidth="1" outlineLevel="2"/>
    <col min="8" max="8" width="14.33203125" style="1" customWidth="1" collapsed="1"/>
    <col min="9" max="9" width="10.88671875" style="1" bestFit="1" customWidth="1"/>
    <col min="10" max="16384" width="8.6640625" style="1"/>
  </cols>
  <sheetData>
    <row r="1" spans="1:8" x14ac:dyDescent="0.25">
      <c r="H1" s="1" t="s">
        <v>52</v>
      </c>
    </row>
    <row r="2" spans="1:8" x14ac:dyDescent="0.25">
      <c r="H2" s="2" t="s">
        <v>61</v>
      </c>
    </row>
    <row r="3" spans="1:8" x14ac:dyDescent="0.25">
      <c r="H3" s="2"/>
    </row>
    <row r="4" spans="1:8" x14ac:dyDescent="0.25">
      <c r="A4" s="1" t="s">
        <v>51</v>
      </c>
      <c r="H4" s="2"/>
    </row>
    <row r="6" spans="1:8" x14ac:dyDescent="0.25">
      <c r="A6" s="20" t="s">
        <v>62</v>
      </c>
      <c r="B6" s="3" t="s">
        <v>53</v>
      </c>
      <c r="C6" s="3" t="s">
        <v>54</v>
      </c>
      <c r="D6" s="3" t="s">
        <v>24</v>
      </c>
      <c r="E6" s="3" t="s">
        <v>25</v>
      </c>
      <c r="F6" s="4" t="s">
        <v>26</v>
      </c>
      <c r="G6" s="4" t="s">
        <v>27</v>
      </c>
      <c r="H6" s="4" t="s">
        <v>18</v>
      </c>
    </row>
    <row r="7" spans="1:8" x14ac:dyDescent="0.25">
      <c r="A7" s="5" t="s">
        <v>17</v>
      </c>
      <c r="B7" s="6">
        <f>SUM(B8:B13)</f>
        <v>87758665.863100007</v>
      </c>
      <c r="C7" s="6">
        <f t="shared" ref="C7:H7" si="0">SUM(C8:C13)</f>
        <v>25768913.658908661</v>
      </c>
      <c r="D7" s="6">
        <f t="shared" si="0"/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si="0"/>
        <v>113527579.52200866</v>
      </c>
    </row>
    <row r="8" spans="1:8" x14ac:dyDescent="0.25">
      <c r="A8" s="19" t="s">
        <v>56</v>
      </c>
      <c r="B8" s="7">
        <v>30540713.510000002</v>
      </c>
      <c r="C8" s="7">
        <v>24064980.65880866</v>
      </c>
      <c r="D8" s="8"/>
      <c r="E8" s="7"/>
      <c r="F8" s="8"/>
      <c r="G8" s="8"/>
      <c r="H8" s="9">
        <f t="shared" ref="H8:H13" si="1">SUM(B8:G8)</f>
        <v>54605694.168808661</v>
      </c>
    </row>
    <row r="9" spans="1:8" x14ac:dyDescent="0.25">
      <c r="A9" s="19" t="s">
        <v>57</v>
      </c>
      <c r="B9" s="7">
        <v>14532172.350599999</v>
      </c>
      <c r="C9" s="7"/>
      <c r="D9" s="8"/>
      <c r="E9" s="7"/>
      <c r="F9" s="8"/>
      <c r="G9" s="8"/>
      <c r="H9" s="9">
        <f t="shared" si="1"/>
        <v>14532172.350599999</v>
      </c>
    </row>
    <row r="10" spans="1:8" x14ac:dyDescent="0.25">
      <c r="A10" s="19" t="s">
        <v>58</v>
      </c>
      <c r="B10" s="7">
        <v>2987148.0014</v>
      </c>
      <c r="C10" s="7">
        <v>1703933.0001000001</v>
      </c>
      <c r="D10" s="8"/>
      <c r="E10" s="7"/>
      <c r="F10" s="8"/>
      <c r="G10" s="8"/>
      <c r="H10" s="9">
        <f t="shared" si="1"/>
        <v>4691081.0015000002</v>
      </c>
    </row>
    <row r="11" spans="1:8" x14ac:dyDescent="0.25">
      <c r="A11" s="19" t="s">
        <v>59</v>
      </c>
      <c r="B11" s="7">
        <v>3962000.0001999997</v>
      </c>
      <c r="C11" s="7"/>
      <c r="D11" s="8"/>
      <c r="E11" s="7"/>
      <c r="F11" s="8"/>
      <c r="G11" s="8"/>
      <c r="H11" s="9">
        <f t="shared" si="1"/>
        <v>3962000.0001999997</v>
      </c>
    </row>
    <row r="12" spans="1:8" x14ac:dyDescent="0.25">
      <c r="A12" s="19" t="s">
        <v>92</v>
      </c>
      <c r="B12" s="7">
        <v>34835132.000200003</v>
      </c>
      <c r="C12" s="7"/>
      <c r="D12" s="8"/>
      <c r="E12" s="7"/>
      <c r="F12" s="8"/>
      <c r="G12" s="8"/>
      <c r="H12" s="9">
        <f t="shared" si="1"/>
        <v>34835132.000200003</v>
      </c>
    </row>
    <row r="13" spans="1:8" x14ac:dyDescent="0.25">
      <c r="A13" s="19" t="s">
        <v>60</v>
      </c>
      <c r="B13" s="7">
        <v>901500.00069999998</v>
      </c>
      <c r="C13" s="7"/>
      <c r="D13" s="8"/>
      <c r="E13" s="7"/>
      <c r="F13" s="8"/>
      <c r="G13" s="8"/>
      <c r="H13" s="9">
        <f t="shared" si="1"/>
        <v>901500.00069999998</v>
      </c>
    </row>
    <row r="14" spans="1:8" x14ac:dyDescent="0.25">
      <c r="A14" s="5" t="s">
        <v>19</v>
      </c>
      <c r="B14" s="6">
        <f>B15+B103+B121</f>
        <v>522577327.97946292</v>
      </c>
      <c r="C14" s="6">
        <f t="shared" ref="C14:H14" si="2">C15+C103+C121</f>
        <v>24549113.287514891</v>
      </c>
      <c r="D14" s="6">
        <f t="shared" si="2"/>
        <v>30076152.77516808</v>
      </c>
      <c r="E14" s="6">
        <f t="shared" si="2"/>
        <v>23982786.99641915</v>
      </c>
      <c r="F14" s="6">
        <f t="shared" si="2"/>
        <v>1.3147744575690012E-2</v>
      </c>
      <c r="G14" s="6">
        <f t="shared" si="2"/>
        <v>34370262.371991575</v>
      </c>
      <c r="H14" s="6">
        <f t="shared" si="2"/>
        <v>635555643.42370462</v>
      </c>
    </row>
    <row r="15" spans="1:8" x14ac:dyDescent="0.25">
      <c r="A15" s="5" t="s">
        <v>1</v>
      </c>
      <c r="B15" s="6">
        <f>B17+B22+B27+B34+B38+B42+B46+B50+B54+B60+B66+B70+B75+B80+B84+B88+B93+B97+B101</f>
        <v>480088000.22689319</v>
      </c>
      <c r="C15" s="6">
        <f t="shared" ref="C15:H15" si="3">C17+C22+C27+C34+C38+C42+C46+C50+C54+C60+C66+C70+C75+C80+C84+C88+C93+C97+C101</f>
        <v>23674023.95444119</v>
      </c>
      <c r="D15" s="6">
        <f t="shared" si="3"/>
        <v>28231340.068230439</v>
      </c>
      <c r="E15" s="6">
        <f t="shared" si="3"/>
        <v>23982786.99641915</v>
      </c>
      <c r="F15" s="6">
        <f t="shared" si="3"/>
        <v>9.0757687285076827E-3</v>
      </c>
      <c r="G15" s="6">
        <f t="shared" si="3"/>
        <v>30117117.982049543</v>
      </c>
      <c r="H15" s="6">
        <f t="shared" si="3"/>
        <v>586093269.23710942</v>
      </c>
    </row>
    <row r="16" spans="1:8" x14ac:dyDescent="0.25">
      <c r="A16" s="11" t="s">
        <v>4</v>
      </c>
      <c r="B16" s="12"/>
      <c r="C16" s="12"/>
      <c r="D16" s="12"/>
      <c r="E16" s="12"/>
      <c r="F16" s="12"/>
      <c r="G16" s="12"/>
      <c r="H16" s="12"/>
    </row>
    <row r="17" spans="1:8" x14ac:dyDescent="0.25">
      <c r="A17" s="13" t="s">
        <v>28</v>
      </c>
      <c r="B17" s="14">
        <f>SUM(B18:B21)</f>
        <v>7728784.1741355062</v>
      </c>
      <c r="C17" s="14">
        <f t="shared" ref="C17:H17" si="4">SUM(C18:C21)</f>
        <v>-40972.889071614627</v>
      </c>
      <c r="D17" s="14">
        <f t="shared" si="4"/>
        <v>450013.7618970559</v>
      </c>
      <c r="E17" s="14">
        <f t="shared" si="4"/>
        <v>99841.199860366687</v>
      </c>
      <c r="F17" s="14">
        <f t="shared" si="4"/>
        <v>7526.0921924499535</v>
      </c>
      <c r="G17" s="14">
        <f t="shared" si="4"/>
        <v>1020959.5724179874</v>
      </c>
      <c r="H17" s="14">
        <f t="shared" si="4"/>
        <v>9266151.9114317503</v>
      </c>
    </row>
    <row r="18" spans="1:8" hidden="1" outlineLevel="1" x14ac:dyDescent="0.25">
      <c r="A18" s="21" t="s">
        <v>8</v>
      </c>
      <c r="B18" s="7">
        <v>587972.44708797708</v>
      </c>
      <c r="C18" s="7">
        <v>526.07177086407637</v>
      </c>
      <c r="D18" s="7">
        <v>59188.442340706206</v>
      </c>
      <c r="E18" s="7"/>
      <c r="F18" s="7">
        <v>35119.963776445256</v>
      </c>
      <c r="G18" s="7">
        <v>778497.51180950343</v>
      </c>
      <c r="H18" s="7">
        <v>1461304.4367854961</v>
      </c>
    </row>
    <row r="19" spans="1:8" hidden="1" outlineLevel="1" x14ac:dyDescent="0.25">
      <c r="A19" s="21" t="s">
        <v>6</v>
      </c>
      <c r="B19" s="7">
        <v>5309141.7760604899</v>
      </c>
      <c r="C19" s="7">
        <v>-21986.537974059727</v>
      </c>
      <c r="D19" s="7">
        <v>280268.2388695993</v>
      </c>
      <c r="E19" s="7">
        <v>99773.699873699981</v>
      </c>
      <c r="F19" s="7">
        <v>-19972.64856066633</v>
      </c>
      <c r="G19" s="7">
        <v>87791.365680429895</v>
      </c>
      <c r="H19" s="7">
        <v>5735015.8939494928</v>
      </c>
    </row>
    <row r="20" spans="1:8" hidden="1" outlineLevel="1" x14ac:dyDescent="0.25">
      <c r="A20" s="21" t="s">
        <v>16</v>
      </c>
      <c r="B20" s="7">
        <v>703550.97500933043</v>
      </c>
      <c r="C20" s="7">
        <v>2493.8289095123223</v>
      </c>
      <c r="D20" s="7">
        <v>63125.704195479666</v>
      </c>
      <c r="E20" s="7">
        <v>67.499986666711749</v>
      </c>
      <c r="F20" s="7">
        <v>-8219.882573008781</v>
      </c>
      <c r="G20" s="7">
        <v>37082.065459683232</v>
      </c>
      <c r="H20" s="7">
        <v>798100.19098766358</v>
      </c>
    </row>
    <row r="21" spans="1:8" hidden="1" outlineLevel="1" x14ac:dyDescent="0.25">
      <c r="A21" s="21" t="s">
        <v>7</v>
      </c>
      <c r="B21" s="7">
        <v>1128118.9759777086</v>
      </c>
      <c r="C21" s="7">
        <v>-22006.251777931302</v>
      </c>
      <c r="D21" s="7">
        <v>47431.376491270712</v>
      </c>
      <c r="E21" s="7"/>
      <c r="F21" s="7">
        <v>598.65954967980792</v>
      </c>
      <c r="G21" s="7">
        <v>117588.6294683709</v>
      </c>
      <c r="H21" s="7">
        <v>1271731.3897090987</v>
      </c>
    </row>
    <row r="22" spans="1:8" collapsed="1" x14ac:dyDescent="0.25">
      <c r="A22" s="13" t="s">
        <v>29</v>
      </c>
      <c r="B22" s="14">
        <f>SUM(B23:B26)</f>
        <v>8332030.0619782209</v>
      </c>
      <c r="C22" s="14">
        <f t="shared" ref="C22:H22" si="5">SUM(C23:C26)</f>
        <v>-956987.30131663487</v>
      </c>
      <c r="D22" s="14">
        <f t="shared" si="5"/>
        <v>760941.0569536637</v>
      </c>
      <c r="E22" s="14">
        <f t="shared" si="5"/>
        <v>308720.86526744149</v>
      </c>
      <c r="F22" s="14">
        <f t="shared" si="5"/>
        <v>-871824.11905700539</v>
      </c>
      <c r="G22" s="14">
        <f t="shared" si="5"/>
        <v>75356.45002482376</v>
      </c>
      <c r="H22" s="14">
        <f t="shared" si="5"/>
        <v>7648237.0138505092</v>
      </c>
    </row>
    <row r="23" spans="1:8" hidden="1" outlineLevel="1" x14ac:dyDescent="0.25">
      <c r="A23" s="16" t="s">
        <v>8</v>
      </c>
      <c r="B23" s="7">
        <v>279799.04165372351</v>
      </c>
      <c r="C23" s="7">
        <v>1171.5525696930513</v>
      </c>
      <c r="D23" s="7">
        <v>28168.078762321285</v>
      </c>
      <c r="E23" s="7"/>
      <c r="F23" s="7">
        <v>27743.392782862433</v>
      </c>
      <c r="G23" s="7">
        <v>41304.46195211164</v>
      </c>
      <c r="H23" s="7">
        <v>378186.52772071189</v>
      </c>
    </row>
    <row r="24" spans="1:8" hidden="1" outlineLevel="1" x14ac:dyDescent="0.25">
      <c r="A24" s="16" t="s">
        <v>6</v>
      </c>
      <c r="B24" s="7">
        <v>5005269.2416791553</v>
      </c>
      <c r="C24" s="7">
        <v>-899963.96903943922</v>
      </c>
      <c r="D24" s="7">
        <v>540894.98404250829</v>
      </c>
      <c r="E24" s="7">
        <v>24126.1999966</v>
      </c>
      <c r="F24" s="7">
        <v>-834012.45158694405</v>
      </c>
      <c r="G24" s="7">
        <v>12809.96559956843</v>
      </c>
      <c r="H24" s="7">
        <v>3849123.970691449</v>
      </c>
    </row>
    <row r="25" spans="1:8" hidden="1" outlineLevel="1" x14ac:dyDescent="0.25">
      <c r="A25" s="16" t="s">
        <v>16</v>
      </c>
      <c r="B25" s="7">
        <v>139617.91875766646</v>
      </c>
      <c r="C25" s="7">
        <v>-0.43229756661347096</v>
      </c>
      <c r="D25" s="7">
        <v>14604.737305543586</v>
      </c>
      <c r="E25" s="7">
        <v>152.86526834141048</v>
      </c>
      <c r="F25" s="7">
        <v>11892.624156343656</v>
      </c>
      <c r="G25" s="7">
        <v>14003.368130436744</v>
      </c>
      <c r="H25" s="7">
        <v>180271.08132076525</v>
      </c>
    </row>
    <row r="26" spans="1:8" hidden="1" outlineLevel="1" x14ac:dyDescent="0.25">
      <c r="A26" s="16" t="s">
        <v>7</v>
      </c>
      <c r="B26" s="7">
        <v>2907343.8598876749</v>
      </c>
      <c r="C26" s="7">
        <v>-58194.45254932221</v>
      </c>
      <c r="D26" s="7">
        <v>177273.25684329052</v>
      </c>
      <c r="E26" s="7">
        <v>284441.80000250007</v>
      </c>
      <c r="F26" s="7">
        <v>-77447.6844092674</v>
      </c>
      <c r="G26" s="7">
        <v>7238.6543427069419</v>
      </c>
      <c r="H26" s="7">
        <v>3240655.4341175826</v>
      </c>
    </row>
    <row r="27" spans="1:8" collapsed="1" x14ac:dyDescent="0.25">
      <c r="A27" s="13" t="s">
        <v>30</v>
      </c>
      <c r="B27" s="14">
        <f>SUM(B28:B32)</f>
        <v>22130107.632547494</v>
      </c>
      <c r="C27" s="14">
        <f t="shared" ref="C27:H27" si="6">SUM(C28:C32)</f>
        <v>-10225.22482526199</v>
      </c>
      <c r="D27" s="14">
        <f t="shared" si="6"/>
        <v>648182.65948505199</v>
      </c>
      <c r="E27" s="14">
        <f t="shared" si="6"/>
        <v>135114.3237531489</v>
      </c>
      <c r="F27" s="14">
        <f t="shared" si="6"/>
        <v>540017.21785842441</v>
      </c>
      <c r="G27" s="14">
        <f t="shared" si="6"/>
        <v>548162.16217193916</v>
      </c>
      <c r="H27" s="14">
        <f t="shared" si="6"/>
        <v>23991358.770990796</v>
      </c>
    </row>
    <row r="28" spans="1:8" hidden="1" outlineLevel="1" x14ac:dyDescent="0.25">
      <c r="A28" s="16" t="s">
        <v>8</v>
      </c>
      <c r="B28" s="7">
        <v>166137.75672444614</v>
      </c>
      <c r="C28" s="7">
        <v>7622.1532076371532</v>
      </c>
      <c r="D28" s="7">
        <v>17026.938581431863</v>
      </c>
      <c r="E28" s="7"/>
      <c r="F28" s="7">
        <v>4504.3058044728241</v>
      </c>
      <c r="G28" s="7">
        <v>23492.467123096565</v>
      </c>
      <c r="H28" s="7">
        <v>218783.62144108457</v>
      </c>
    </row>
    <row r="29" spans="1:8" hidden="1" outlineLevel="1" x14ac:dyDescent="0.25">
      <c r="A29" s="16" t="s">
        <v>6</v>
      </c>
      <c r="B29" s="7">
        <v>2683601.3562444509</v>
      </c>
      <c r="C29" s="7">
        <v>24856.992938146435</v>
      </c>
      <c r="D29" s="7">
        <v>198327.65981075389</v>
      </c>
      <c r="E29" s="7">
        <v>10231.299997899998</v>
      </c>
      <c r="F29" s="7">
        <v>337543.63144138642</v>
      </c>
      <c r="G29" s="7">
        <v>62124.257023254191</v>
      </c>
      <c r="H29" s="7">
        <v>3316685.1974558923</v>
      </c>
    </row>
    <row r="30" spans="1:8" hidden="1" outlineLevel="1" x14ac:dyDescent="0.25">
      <c r="A30" s="16" t="s">
        <v>16</v>
      </c>
      <c r="B30" s="7">
        <v>2361730.2092414009</v>
      </c>
      <c r="C30" s="7">
        <v>10787.035185456985</v>
      </c>
      <c r="D30" s="7">
        <v>69381.543807591428</v>
      </c>
      <c r="E30" s="7">
        <v>2541.0238552489063</v>
      </c>
      <c r="F30" s="7">
        <v>23250.532270827702</v>
      </c>
      <c r="G30" s="7">
        <v>310526.82796346804</v>
      </c>
      <c r="H30" s="7">
        <v>2778217.1723239943</v>
      </c>
    </row>
    <row r="31" spans="1:8" hidden="1" outlineLevel="1" x14ac:dyDescent="0.25">
      <c r="A31" s="16" t="s">
        <v>7</v>
      </c>
      <c r="B31" s="7">
        <v>15057083.147500394</v>
      </c>
      <c r="C31" s="7">
        <v>-87456.851591954575</v>
      </c>
      <c r="D31" s="7">
        <v>328107.17994201882</v>
      </c>
      <c r="E31" s="7">
        <v>122341.99990000001</v>
      </c>
      <c r="F31" s="7">
        <v>106826.7577622235</v>
      </c>
      <c r="G31" s="7">
        <v>98193.904708892398</v>
      </c>
      <c r="H31" s="7">
        <v>15625096.138221575</v>
      </c>
    </row>
    <row r="32" spans="1:8" hidden="1" outlineLevel="1" x14ac:dyDescent="0.25">
      <c r="A32" s="16" t="s">
        <v>0</v>
      </c>
      <c r="B32" s="7">
        <v>1861555.1628368003</v>
      </c>
      <c r="C32" s="7">
        <v>33965.445435452013</v>
      </c>
      <c r="D32" s="7">
        <v>35339.337343256004</v>
      </c>
      <c r="E32" s="7"/>
      <c r="F32" s="7">
        <v>67891.990579514008</v>
      </c>
      <c r="G32" s="7">
        <v>53824.705353228012</v>
      </c>
      <c r="H32" s="7">
        <v>2052576.6415482503</v>
      </c>
    </row>
    <row r="33" spans="1:8" collapsed="1" x14ac:dyDescent="0.25">
      <c r="A33" s="11" t="s">
        <v>3</v>
      </c>
      <c r="B33" s="12"/>
      <c r="C33" s="12"/>
      <c r="D33" s="12"/>
      <c r="E33" s="12"/>
      <c r="F33" s="12"/>
      <c r="G33" s="12"/>
      <c r="H33" s="12"/>
    </row>
    <row r="34" spans="1:8" x14ac:dyDescent="0.25">
      <c r="A34" s="13" t="s">
        <v>31</v>
      </c>
      <c r="B34" s="14">
        <f>SUM(B35:B37)</f>
        <v>8693225.7075151168</v>
      </c>
      <c r="C34" s="14">
        <f t="shared" ref="C34:H34" si="7">SUM(C35:C37)</f>
        <v>65006.488693855499</v>
      </c>
      <c r="D34" s="14">
        <f t="shared" si="7"/>
        <v>272896.4942866005</v>
      </c>
      <c r="E34" s="14">
        <f t="shared" si="7"/>
        <v>61.043168421126779</v>
      </c>
      <c r="F34" s="14">
        <f t="shared" si="7"/>
        <v>-93921.692241510318</v>
      </c>
      <c r="G34" s="14">
        <f t="shared" si="7"/>
        <v>1050893.6895041533</v>
      </c>
      <c r="H34" s="14">
        <f t="shared" si="7"/>
        <v>9988161.7309266366</v>
      </c>
    </row>
    <row r="35" spans="1:8" hidden="1" outlineLevel="1" x14ac:dyDescent="0.25">
      <c r="A35" s="16" t="s">
        <v>8</v>
      </c>
      <c r="B35" s="7">
        <v>327059.48612862558</v>
      </c>
      <c r="C35" s="7">
        <v>15000.846479749505</v>
      </c>
      <c r="D35" s="7">
        <v>25078.227627611101</v>
      </c>
      <c r="E35" s="7"/>
      <c r="F35" s="7">
        <v>-35797.41479090316</v>
      </c>
      <c r="G35" s="7">
        <v>5847.2210479393816</v>
      </c>
      <c r="H35" s="7">
        <v>337188.36649302236</v>
      </c>
    </row>
    <row r="36" spans="1:8" hidden="1" outlineLevel="1" x14ac:dyDescent="0.25">
      <c r="A36" s="16" t="s">
        <v>16</v>
      </c>
      <c r="B36" s="7">
        <v>1930081.3662504912</v>
      </c>
      <c r="C36" s="7">
        <v>13547.912382666</v>
      </c>
      <c r="D36" s="7">
        <v>117887.63653626936</v>
      </c>
      <c r="E36" s="7">
        <v>61.043168421126779</v>
      </c>
      <c r="F36" s="7">
        <v>69336.150724712847</v>
      </c>
      <c r="G36" s="7">
        <v>847151.47640285396</v>
      </c>
      <c r="H36" s="7">
        <v>2978065.5854654149</v>
      </c>
    </row>
    <row r="37" spans="1:8" hidden="1" outlineLevel="1" x14ac:dyDescent="0.25">
      <c r="A37" s="16" t="s">
        <v>0</v>
      </c>
      <c r="B37" s="7">
        <v>6436084.8551359996</v>
      </c>
      <c r="C37" s="7">
        <v>36457.729831439996</v>
      </c>
      <c r="D37" s="7">
        <v>129930.63012272</v>
      </c>
      <c r="E37" s="7"/>
      <c r="F37" s="7">
        <v>-127460.42817532</v>
      </c>
      <c r="G37" s="7">
        <v>197894.99205335998</v>
      </c>
      <c r="H37" s="7">
        <v>6672907.7789682001</v>
      </c>
    </row>
    <row r="38" spans="1:8" collapsed="1" x14ac:dyDescent="0.25">
      <c r="A38" s="13" t="s">
        <v>32</v>
      </c>
      <c r="B38" s="14">
        <f>SUM(B39:B41)</f>
        <v>76055948.113189116</v>
      </c>
      <c r="C38" s="14">
        <f t="shared" ref="C38:H38" si="8">SUM(C39:C41)</f>
        <v>899547.26160735264</v>
      </c>
      <c r="D38" s="14">
        <f t="shared" si="8"/>
        <v>2587526.5651555313</v>
      </c>
      <c r="E38" s="14">
        <f t="shared" si="8"/>
        <v>1457294.4041698538</v>
      </c>
      <c r="F38" s="14">
        <f t="shared" si="8"/>
        <v>1029882.0209335687</v>
      </c>
      <c r="G38" s="14">
        <f t="shared" si="8"/>
        <v>2369922.6256615687</v>
      </c>
      <c r="H38" s="14">
        <f t="shared" si="8"/>
        <v>84400120.990716979</v>
      </c>
    </row>
    <row r="39" spans="1:8" hidden="1" outlineLevel="1" x14ac:dyDescent="0.25">
      <c r="A39" s="16" t="s">
        <v>8</v>
      </c>
      <c r="B39" s="7">
        <v>648219.21793059167</v>
      </c>
      <c r="C39" s="7">
        <v>3419.7275578844065</v>
      </c>
      <c r="D39" s="7">
        <v>65426.854541798602</v>
      </c>
      <c r="E39" s="7"/>
      <c r="F39" s="7">
        <v>52443.234930378356</v>
      </c>
      <c r="G39" s="7">
        <v>54620.870306995792</v>
      </c>
      <c r="H39" s="7">
        <v>824129.90526764886</v>
      </c>
    </row>
    <row r="40" spans="1:8" hidden="1" outlineLevel="1" x14ac:dyDescent="0.25">
      <c r="A40" s="16" t="s">
        <v>16</v>
      </c>
      <c r="B40" s="7">
        <v>6686788.9745648615</v>
      </c>
      <c r="C40" s="7">
        <v>596043.22435187921</v>
      </c>
      <c r="D40" s="7">
        <v>107895.13478519415</v>
      </c>
      <c r="E40" s="7">
        <v>17150.439245353427</v>
      </c>
      <c r="F40" s="7">
        <v>643449.58992774494</v>
      </c>
      <c r="G40" s="7">
        <v>1018430.7985121557</v>
      </c>
      <c r="H40" s="7">
        <v>9069758.1613871884</v>
      </c>
    </row>
    <row r="41" spans="1:8" hidden="1" outlineLevel="1" x14ac:dyDescent="0.25">
      <c r="A41" s="16" t="s">
        <v>7</v>
      </c>
      <c r="B41" s="7">
        <v>68720939.920693666</v>
      </c>
      <c r="C41" s="7">
        <v>300084.30969758902</v>
      </c>
      <c r="D41" s="7">
        <v>2414204.5758285387</v>
      </c>
      <c r="E41" s="7">
        <v>1440143.9649245003</v>
      </c>
      <c r="F41" s="7">
        <v>333989.19607544539</v>
      </c>
      <c r="G41" s="7">
        <v>1296870.9568424176</v>
      </c>
      <c r="H41" s="7">
        <v>74506232.924062148</v>
      </c>
    </row>
    <row r="42" spans="1:8" collapsed="1" x14ac:dyDescent="0.25">
      <c r="A42" s="13" t="s">
        <v>33</v>
      </c>
      <c r="B42" s="14">
        <f>SUM(B43:B45)</f>
        <v>5951495.6220276682</v>
      </c>
      <c r="C42" s="14">
        <f t="shared" ref="C42:H42" si="9">SUM(C43:C45)</f>
        <v>860068.27428258967</v>
      </c>
      <c r="D42" s="14">
        <f t="shared" si="9"/>
        <v>1531363.4661932902</v>
      </c>
      <c r="E42" s="14">
        <f t="shared" si="9"/>
        <v>66861.799789800003</v>
      </c>
      <c r="F42" s="14">
        <f t="shared" si="9"/>
        <v>-917293.20725720923</v>
      </c>
      <c r="G42" s="14">
        <f t="shared" si="9"/>
        <v>132723.79725512251</v>
      </c>
      <c r="H42" s="14">
        <f t="shared" si="9"/>
        <v>7625219.7522912621</v>
      </c>
    </row>
    <row r="43" spans="1:8" hidden="1" outlineLevel="1" x14ac:dyDescent="0.25">
      <c r="A43" s="16" t="s">
        <v>8</v>
      </c>
      <c r="B43" s="7">
        <v>53491.890038153819</v>
      </c>
      <c r="C43" s="7">
        <v>2975.9395354952089</v>
      </c>
      <c r="D43" s="7">
        <v>5493.0807616210413</v>
      </c>
      <c r="E43" s="7"/>
      <c r="F43" s="7">
        <v>1567.3970003467989</v>
      </c>
      <c r="G43" s="7">
        <v>9794.0018680201283</v>
      </c>
      <c r="H43" s="7">
        <v>73322.309203636993</v>
      </c>
    </row>
    <row r="44" spans="1:8" hidden="1" outlineLevel="1" x14ac:dyDescent="0.25">
      <c r="A44" s="16" t="s">
        <v>6</v>
      </c>
      <c r="B44" s="7">
        <v>5329957.5494468827</v>
      </c>
      <c r="C44" s="7">
        <v>854879.22475892212</v>
      </c>
      <c r="D44" s="7">
        <v>1528587.2094854524</v>
      </c>
      <c r="E44" s="7">
        <v>66861.799789800003</v>
      </c>
      <c r="F44" s="7">
        <v>-991607.62034296524</v>
      </c>
      <c r="G44" s="7">
        <v>102926.82460987347</v>
      </c>
      <c r="H44" s="7">
        <v>6891604.9877479663</v>
      </c>
    </row>
    <row r="45" spans="1:8" hidden="1" outlineLevel="1" x14ac:dyDescent="0.25">
      <c r="A45" s="16" t="s">
        <v>16</v>
      </c>
      <c r="B45" s="7">
        <v>568046.18254263117</v>
      </c>
      <c r="C45" s="7">
        <v>2213.1099881722989</v>
      </c>
      <c r="D45" s="7">
        <v>-2716.8240537831416</v>
      </c>
      <c r="E45" s="7"/>
      <c r="F45" s="7">
        <v>72747.016085409196</v>
      </c>
      <c r="G45" s="7">
        <v>20002.970777228908</v>
      </c>
      <c r="H45" s="7">
        <v>660292.45533965854</v>
      </c>
    </row>
    <row r="46" spans="1:8" collapsed="1" x14ac:dyDescent="0.25">
      <c r="A46" s="13" t="s">
        <v>34</v>
      </c>
      <c r="B46" s="14">
        <f>SUM(B47:B49)</f>
        <v>78248379.411433592</v>
      </c>
      <c r="C46" s="14">
        <f t="shared" ref="C46:H46" si="10">SUM(C47:C49)</f>
        <v>2016723.0230427203</v>
      </c>
      <c r="D46" s="14">
        <f t="shared" si="10"/>
        <v>7168853.0050489763</v>
      </c>
      <c r="E46" s="14">
        <f t="shared" si="10"/>
        <v>506648.80454839568</v>
      </c>
      <c r="F46" s="14">
        <f t="shared" si="10"/>
        <v>1483999.4791233502</v>
      </c>
      <c r="G46" s="14">
        <f t="shared" si="10"/>
        <v>2314043.2982110046</v>
      </c>
      <c r="H46" s="14">
        <f t="shared" si="10"/>
        <v>91738647.021408051</v>
      </c>
    </row>
    <row r="47" spans="1:8" hidden="1" outlineLevel="1" x14ac:dyDescent="0.25">
      <c r="A47" s="16" t="s">
        <v>8</v>
      </c>
      <c r="B47" s="7">
        <v>404428.93204786489</v>
      </c>
      <c r="C47" s="7">
        <v>2164.7480593948476</v>
      </c>
      <c r="D47" s="7">
        <v>40676.759123324562</v>
      </c>
      <c r="E47" s="7"/>
      <c r="F47" s="7">
        <v>26087.67200424425</v>
      </c>
      <c r="G47" s="7">
        <v>20815.104707949969</v>
      </c>
      <c r="H47" s="7">
        <v>494173.21594277851</v>
      </c>
    </row>
    <row r="48" spans="1:8" hidden="1" outlineLevel="1" x14ac:dyDescent="0.25">
      <c r="A48" s="16" t="s">
        <v>6</v>
      </c>
      <c r="B48" s="7">
        <v>75369210.849837288</v>
      </c>
      <c r="C48" s="7">
        <v>1788482.9215237647</v>
      </c>
      <c r="D48" s="7">
        <v>6804166.3556551859</v>
      </c>
      <c r="E48" s="7">
        <v>505379.64984344994</v>
      </c>
      <c r="F48" s="7">
        <v>1644181.2155479342</v>
      </c>
      <c r="G48" s="7">
        <v>2131340.5296621243</v>
      </c>
      <c r="H48" s="7">
        <v>88242761.522069752</v>
      </c>
    </row>
    <row r="49" spans="1:8" hidden="1" outlineLevel="1" x14ac:dyDescent="0.25">
      <c r="A49" s="16" t="s">
        <v>16</v>
      </c>
      <c r="B49" s="7">
        <v>2474739.6295484402</v>
      </c>
      <c r="C49" s="7">
        <v>226075.35345956089</v>
      </c>
      <c r="D49" s="7">
        <v>324009.89027046581</v>
      </c>
      <c r="E49" s="7">
        <v>1269.1547049457199</v>
      </c>
      <c r="F49" s="7">
        <v>-186269.4084288282</v>
      </c>
      <c r="G49" s="7">
        <v>161887.66384093053</v>
      </c>
      <c r="H49" s="7">
        <v>3001712.2833955148</v>
      </c>
    </row>
    <row r="50" spans="1:8" collapsed="1" x14ac:dyDescent="0.25">
      <c r="A50" s="13" t="s">
        <v>35</v>
      </c>
      <c r="B50" s="14">
        <f>SUM(B51:B53)</f>
        <v>15617130.673024431</v>
      </c>
      <c r="C50" s="14">
        <f t="shared" ref="C50:H50" si="11">SUM(C51:C53)</f>
        <v>598565.08184043807</v>
      </c>
      <c r="D50" s="14">
        <f t="shared" si="11"/>
        <v>1509771.4958596197</v>
      </c>
      <c r="E50" s="14">
        <f t="shared" si="11"/>
        <v>726669.59557139815</v>
      </c>
      <c r="F50" s="14">
        <f t="shared" si="11"/>
        <v>17106.017202110961</v>
      </c>
      <c r="G50" s="14">
        <f t="shared" si="11"/>
        <v>2143780.8851167592</v>
      </c>
      <c r="H50" s="14">
        <f t="shared" si="11"/>
        <v>20613023.748614755</v>
      </c>
    </row>
    <row r="51" spans="1:8" hidden="1" outlineLevel="1" x14ac:dyDescent="0.25">
      <c r="A51" s="16" t="s">
        <v>8</v>
      </c>
      <c r="B51" s="7">
        <v>244467.08790787423</v>
      </c>
      <c r="C51" s="7">
        <v>702.85485687945254</v>
      </c>
      <c r="D51" s="7">
        <v>24743.802868951028</v>
      </c>
      <c r="E51" s="7"/>
      <c r="F51" s="7">
        <v>41031.693765312695</v>
      </c>
      <c r="G51" s="7">
        <v>75795.252991771747</v>
      </c>
      <c r="H51" s="7">
        <v>386740.6923907891</v>
      </c>
    </row>
    <row r="52" spans="1:8" hidden="1" outlineLevel="1" x14ac:dyDescent="0.25">
      <c r="A52" s="16" t="s">
        <v>16</v>
      </c>
      <c r="B52" s="7">
        <v>630123.7848522095</v>
      </c>
      <c r="C52" s="7">
        <v>7018.1051075145369</v>
      </c>
      <c r="D52" s="7">
        <v>52909.253527011504</v>
      </c>
      <c r="E52" s="7">
        <v>3629.3342367312534</v>
      </c>
      <c r="F52" s="7">
        <v>78192.334651121113</v>
      </c>
      <c r="G52" s="7">
        <v>160915.25100299751</v>
      </c>
      <c r="H52" s="7">
        <v>932788.06337758538</v>
      </c>
    </row>
    <row r="53" spans="1:8" hidden="1" outlineLevel="1" x14ac:dyDescent="0.25">
      <c r="A53" s="16" t="s">
        <v>7</v>
      </c>
      <c r="B53" s="7">
        <v>14742539.800264347</v>
      </c>
      <c r="C53" s="7">
        <v>590844.12187604408</v>
      </c>
      <c r="D53" s="7">
        <v>1432118.4394636571</v>
      </c>
      <c r="E53" s="7">
        <v>723040.26133466687</v>
      </c>
      <c r="F53" s="7">
        <v>-102118.01121432285</v>
      </c>
      <c r="G53" s="7">
        <v>1907070.3811219898</v>
      </c>
      <c r="H53" s="7">
        <v>19293494.992846381</v>
      </c>
    </row>
    <row r="54" spans="1:8" collapsed="1" x14ac:dyDescent="0.25">
      <c r="A54" s="13" t="s">
        <v>36</v>
      </c>
      <c r="B54" s="14">
        <f>SUM(B55:B58)</f>
        <v>38046969.246096589</v>
      </c>
      <c r="C54" s="14">
        <f t="shared" ref="C54:H54" si="12">SUM(C55:C58)</f>
        <v>-279598.30935181235</v>
      </c>
      <c r="D54" s="14">
        <f t="shared" si="12"/>
        <v>1788983.7850608116</v>
      </c>
      <c r="E54" s="14">
        <f t="shared" si="12"/>
        <v>25571.393293069894</v>
      </c>
      <c r="F54" s="14">
        <f t="shared" si="12"/>
        <v>-1374847.622680705</v>
      </c>
      <c r="G54" s="14">
        <f t="shared" si="12"/>
        <v>747498.0002027041</v>
      </c>
      <c r="H54" s="14">
        <f t="shared" si="12"/>
        <v>38954576.492620662</v>
      </c>
    </row>
    <row r="55" spans="1:8" hidden="1" outlineLevel="1" x14ac:dyDescent="0.25">
      <c r="A55" s="16" t="s">
        <v>8</v>
      </c>
      <c r="B55" s="7">
        <v>1337891.62683561</v>
      </c>
      <c r="C55" s="7">
        <v>-715091.81468278053</v>
      </c>
      <c r="D55" s="7">
        <v>103448.14716381044</v>
      </c>
      <c r="E55" s="7"/>
      <c r="F55" s="7">
        <v>-420914.37151169626</v>
      </c>
      <c r="G55" s="7">
        <v>29972.40693701011</v>
      </c>
      <c r="H55" s="7">
        <v>335305.99474195379</v>
      </c>
    </row>
    <row r="56" spans="1:8" hidden="1" outlineLevel="1" x14ac:dyDescent="0.25">
      <c r="A56" s="16" t="s">
        <v>6</v>
      </c>
      <c r="B56" s="7">
        <v>780581.90827097814</v>
      </c>
      <c r="C56" s="7">
        <v>9906.1134705858203</v>
      </c>
      <c r="D56" s="7">
        <v>52159.045767113355</v>
      </c>
      <c r="E56" s="7">
        <v>14845.7999984</v>
      </c>
      <c r="F56" s="7">
        <v>22732.479713341178</v>
      </c>
      <c r="G56" s="7">
        <v>16338.326022783684</v>
      </c>
      <c r="H56" s="7">
        <v>896563.67324320215</v>
      </c>
    </row>
    <row r="57" spans="1:8" hidden="1" outlineLevel="1" x14ac:dyDescent="0.25">
      <c r="A57" s="16" t="s">
        <v>16</v>
      </c>
      <c r="B57" s="7">
        <v>3399821.7313927831</v>
      </c>
      <c r="C57" s="7">
        <v>40820.632066222068</v>
      </c>
      <c r="D57" s="7">
        <v>968658.92484551936</v>
      </c>
      <c r="E57" s="7">
        <v>4835.1101066698966</v>
      </c>
      <c r="F57" s="7">
        <v>-555729.77681139635</v>
      </c>
      <c r="G57" s="7">
        <v>289616.94716274616</v>
      </c>
      <c r="H57" s="7">
        <v>4148023.5687625445</v>
      </c>
    </row>
    <row r="58" spans="1:8" hidden="1" outlineLevel="1" x14ac:dyDescent="0.25">
      <c r="A58" s="16" t="s">
        <v>7</v>
      </c>
      <c r="B58" s="7">
        <v>32528673.979597218</v>
      </c>
      <c r="C58" s="7">
        <v>384766.75979416037</v>
      </c>
      <c r="D58" s="7">
        <v>664717.6672843683</v>
      </c>
      <c r="E58" s="7">
        <v>5890.4831880000002</v>
      </c>
      <c r="F58" s="7">
        <v>-420935.95407095365</v>
      </c>
      <c r="G58" s="7">
        <v>411570.32008016412</v>
      </c>
      <c r="H58" s="7">
        <v>33574683.255872957</v>
      </c>
    </row>
    <row r="59" spans="1:8" collapsed="1" x14ac:dyDescent="0.25">
      <c r="A59" s="11" t="s">
        <v>2</v>
      </c>
      <c r="B59" s="12"/>
      <c r="C59" s="12"/>
      <c r="D59" s="12"/>
      <c r="E59" s="12"/>
      <c r="F59" s="12"/>
      <c r="G59" s="12"/>
      <c r="H59" s="12"/>
    </row>
    <row r="60" spans="1:8" x14ac:dyDescent="0.25">
      <c r="A60" s="13" t="s">
        <v>37</v>
      </c>
      <c r="B60" s="14">
        <f>SUM(B61:B65)</f>
        <v>57495625.01472383</v>
      </c>
      <c r="C60" s="14">
        <f t="shared" ref="C60:H60" si="13">SUM(C61:C65)</f>
        <v>24398724.325825363</v>
      </c>
      <c r="D60" s="14">
        <f t="shared" si="13"/>
        <v>954033.38461389183</v>
      </c>
      <c r="E60" s="14">
        <f t="shared" si="13"/>
        <v>10966363.2119259</v>
      </c>
      <c r="F60" s="14">
        <f t="shared" si="13"/>
        <v>60655.582854115943</v>
      </c>
      <c r="G60" s="14">
        <f t="shared" si="13"/>
        <v>128265.39463421417</v>
      </c>
      <c r="H60" s="14">
        <f t="shared" si="13"/>
        <v>94003666.914577305</v>
      </c>
    </row>
    <row r="61" spans="1:8" hidden="1" outlineLevel="1" x14ac:dyDescent="0.25">
      <c r="A61" s="16" t="s">
        <v>8</v>
      </c>
      <c r="B61" s="7">
        <v>557382.35706004198</v>
      </c>
      <c r="C61" s="7">
        <v>-739.27196118819302</v>
      </c>
      <c r="D61" s="7">
        <v>51071.664683001858</v>
      </c>
      <c r="E61" s="7"/>
      <c r="F61" s="7">
        <v>94143.803846493276</v>
      </c>
      <c r="G61" s="7">
        <v>14277.114912312862</v>
      </c>
      <c r="H61" s="7">
        <v>716135.66854066169</v>
      </c>
    </row>
    <row r="62" spans="1:8" hidden="1" outlineLevel="1" x14ac:dyDescent="0.25">
      <c r="A62" s="16" t="s">
        <v>5</v>
      </c>
      <c r="B62" s="7">
        <v>45872565</v>
      </c>
      <c r="C62" s="7">
        <v>23933755.999899998</v>
      </c>
      <c r="D62" s="7">
        <v>140</v>
      </c>
      <c r="E62" s="7">
        <v>9744424</v>
      </c>
      <c r="F62" s="7">
        <v>-1.000000047497451E-4</v>
      </c>
      <c r="G62" s="7"/>
      <c r="H62" s="7">
        <v>79550884.999799997</v>
      </c>
    </row>
    <row r="63" spans="1:8" hidden="1" outlineLevel="1" x14ac:dyDescent="0.25">
      <c r="A63" s="16" t="s">
        <v>6</v>
      </c>
      <c r="B63" s="7">
        <v>604900.73914338963</v>
      </c>
      <c r="C63" s="7">
        <v>216123.30998257201</v>
      </c>
      <c r="D63" s="7">
        <v>334470.87336334126</v>
      </c>
      <c r="E63" s="7">
        <v>16573.149997549997</v>
      </c>
      <c r="F63" s="7">
        <v>-140998.31833607738</v>
      </c>
      <c r="G63" s="7">
        <v>10797.673903295545</v>
      </c>
      <c r="H63" s="7">
        <v>1041867.4280540711</v>
      </c>
    </row>
    <row r="64" spans="1:8" hidden="1" outlineLevel="1" x14ac:dyDescent="0.25">
      <c r="A64" s="16" t="s">
        <v>16</v>
      </c>
      <c r="B64" s="7">
        <v>677418.42172654334</v>
      </c>
      <c r="C64" s="7">
        <v>3163.8991968514028</v>
      </c>
      <c r="D64" s="7">
        <v>18365.902542965756</v>
      </c>
      <c r="E64" s="7">
        <v>1394.2765233502146</v>
      </c>
      <c r="F64" s="7">
        <v>89225.236611127839</v>
      </c>
      <c r="G64" s="7">
        <v>69362.788303458292</v>
      </c>
      <c r="H64" s="7">
        <v>858930.52490429685</v>
      </c>
    </row>
    <row r="65" spans="1:8" hidden="1" outlineLevel="1" x14ac:dyDescent="0.25">
      <c r="A65" s="16" t="s">
        <v>7</v>
      </c>
      <c r="B65" s="7">
        <v>9783358.4967938606</v>
      </c>
      <c r="C65" s="7">
        <v>246420.38870713301</v>
      </c>
      <c r="D65" s="7">
        <v>549984.94402458286</v>
      </c>
      <c r="E65" s="7">
        <v>1203971.7854050004</v>
      </c>
      <c r="F65" s="7">
        <v>18284.860832572213</v>
      </c>
      <c r="G65" s="7">
        <v>33827.817515147464</v>
      </c>
      <c r="H65" s="7">
        <v>11835848.293278297</v>
      </c>
    </row>
    <row r="66" spans="1:8" collapsed="1" x14ac:dyDescent="0.25">
      <c r="A66" s="13" t="s">
        <v>38</v>
      </c>
      <c r="B66" s="14">
        <f>SUM(B67:B69)</f>
        <v>38556853.891400844</v>
      </c>
      <c r="C66" s="14">
        <f t="shared" ref="C66:H66" si="14">SUM(C67:C69)</f>
        <v>-882619.28366389323</v>
      </c>
      <c r="D66" s="14">
        <f t="shared" si="14"/>
        <v>1816512.4108586898</v>
      </c>
      <c r="E66" s="14">
        <f t="shared" si="14"/>
        <v>17294.435542002881</v>
      </c>
      <c r="F66" s="14">
        <f t="shared" si="14"/>
        <v>-179928.19719324945</v>
      </c>
      <c r="G66" s="14">
        <f t="shared" si="14"/>
        <v>2525166.1077179909</v>
      </c>
      <c r="H66" s="14">
        <f t="shared" si="14"/>
        <v>41853279.364662379</v>
      </c>
    </row>
    <row r="67" spans="1:8" hidden="1" outlineLevel="1" x14ac:dyDescent="0.25">
      <c r="A67" s="16" t="s">
        <v>8</v>
      </c>
      <c r="B67" s="7">
        <v>798456.63043862779</v>
      </c>
      <c r="C67" s="7">
        <v>-4614.6732967560383</v>
      </c>
      <c r="D67" s="7">
        <v>80259.314589617745</v>
      </c>
      <c r="E67" s="7"/>
      <c r="F67" s="7">
        <v>-62310.985026284703</v>
      </c>
      <c r="G67" s="7">
        <v>631643.45444652007</v>
      </c>
      <c r="H67" s="7">
        <v>1443433.7411517249</v>
      </c>
    </row>
    <row r="68" spans="1:8" hidden="1" outlineLevel="1" x14ac:dyDescent="0.25">
      <c r="A68" s="16" t="s">
        <v>16</v>
      </c>
      <c r="B68" s="7">
        <v>2457648.7755899346</v>
      </c>
      <c r="C68" s="7">
        <v>17770.656861045492</v>
      </c>
      <c r="D68" s="7">
        <v>213472.53340574176</v>
      </c>
      <c r="E68" s="7">
        <v>8458.710760002883</v>
      </c>
      <c r="F68" s="7">
        <v>-210825.90247972979</v>
      </c>
      <c r="G68" s="7">
        <v>439087.90923471394</v>
      </c>
      <c r="H68" s="7">
        <v>2925612.6833717087</v>
      </c>
    </row>
    <row r="69" spans="1:8" hidden="1" outlineLevel="1" x14ac:dyDescent="0.25">
      <c r="A69" s="16" t="s">
        <v>7</v>
      </c>
      <c r="B69" s="7">
        <v>35300748.485372283</v>
      </c>
      <c r="C69" s="7">
        <v>-895775.26722818264</v>
      </c>
      <c r="D69" s="7">
        <v>1522780.5628633304</v>
      </c>
      <c r="E69" s="7">
        <v>8835.7247819999993</v>
      </c>
      <c r="F69" s="7">
        <v>93208.690312765044</v>
      </c>
      <c r="G69" s="7">
        <v>1454434.7440367572</v>
      </c>
      <c r="H69" s="7">
        <v>37484232.940138943</v>
      </c>
    </row>
    <row r="70" spans="1:8" collapsed="1" x14ac:dyDescent="0.25">
      <c r="A70" s="13" t="s">
        <v>39</v>
      </c>
      <c r="B70" s="14">
        <f>SUM(B71:B74)</f>
        <v>10541933.845157662</v>
      </c>
      <c r="C70" s="14">
        <f t="shared" ref="C70:H70" si="15">SUM(C71:C74)</f>
        <v>78318.613726973039</v>
      </c>
      <c r="D70" s="14">
        <f t="shared" si="15"/>
        <v>2843110.4060212262</v>
      </c>
      <c r="E70" s="14">
        <f t="shared" si="15"/>
        <v>1799944.0642258856</v>
      </c>
      <c r="F70" s="14">
        <f t="shared" si="15"/>
        <v>258819.07673283387</v>
      </c>
      <c r="G70" s="14">
        <f t="shared" si="15"/>
        <v>721415.35847764998</v>
      </c>
      <c r="H70" s="14">
        <f t="shared" si="15"/>
        <v>16243541.364342231</v>
      </c>
    </row>
    <row r="71" spans="1:8" hidden="1" outlineLevel="1" x14ac:dyDescent="0.25">
      <c r="A71" s="16" t="s">
        <v>8</v>
      </c>
      <c r="B71" s="7">
        <v>473692.05569430656</v>
      </c>
      <c r="C71" s="7">
        <v>35539.903048547189</v>
      </c>
      <c r="D71" s="7">
        <v>48680.104330416936</v>
      </c>
      <c r="E71" s="7">
        <v>915999.99979999999</v>
      </c>
      <c r="F71" s="7">
        <v>103642.06541638346</v>
      </c>
      <c r="G71" s="7">
        <v>510641.15271508036</v>
      </c>
      <c r="H71" s="7">
        <v>2088195.2810047346</v>
      </c>
    </row>
    <row r="72" spans="1:8" hidden="1" outlineLevel="1" x14ac:dyDescent="0.25">
      <c r="A72" s="16" t="s">
        <v>6</v>
      </c>
      <c r="B72" s="7">
        <v>8891272.3289840277</v>
      </c>
      <c r="C72" s="7">
        <v>-95463.370160488586</v>
      </c>
      <c r="D72" s="7">
        <v>906564.65510614368</v>
      </c>
      <c r="E72" s="7">
        <v>883930.39880259999</v>
      </c>
      <c r="F72" s="7">
        <v>104978.67368985389</v>
      </c>
      <c r="G72" s="7">
        <v>104279.24539867186</v>
      </c>
      <c r="H72" s="7">
        <v>10795561.93182081</v>
      </c>
    </row>
    <row r="73" spans="1:8" hidden="1" outlineLevel="1" x14ac:dyDescent="0.25">
      <c r="A73" s="16" t="s">
        <v>16</v>
      </c>
      <c r="B73" s="7">
        <v>819365.23845212918</v>
      </c>
      <c r="C73" s="7">
        <v>-13922.962894193573</v>
      </c>
      <c r="D73" s="7">
        <v>1880630.7944506418</v>
      </c>
      <c r="E73" s="7">
        <v>13.665623285503042</v>
      </c>
      <c r="F73" s="7">
        <v>-9370.0997692095225</v>
      </c>
      <c r="G73" s="7">
        <v>95475.687970485742</v>
      </c>
      <c r="H73" s="7">
        <v>2772192.3238331387</v>
      </c>
    </row>
    <row r="74" spans="1:8" hidden="1" outlineLevel="1" x14ac:dyDescent="0.25">
      <c r="A74" s="16" t="s">
        <v>0</v>
      </c>
      <c r="B74" s="7">
        <v>357604.22202720004</v>
      </c>
      <c r="C74" s="7">
        <v>152165.043733108</v>
      </c>
      <c r="D74" s="7">
        <v>7234.8521340240004</v>
      </c>
      <c r="E74" s="7"/>
      <c r="F74" s="7">
        <v>59568.437395806002</v>
      </c>
      <c r="G74" s="7">
        <v>11019.272393412</v>
      </c>
      <c r="H74" s="7">
        <v>587591.82768354996</v>
      </c>
    </row>
    <row r="75" spans="1:8" collapsed="1" x14ac:dyDescent="0.25">
      <c r="A75" s="13" t="s">
        <v>40</v>
      </c>
      <c r="B75" s="14">
        <f>SUM(B76:B78)</f>
        <v>50184801.64591746</v>
      </c>
      <c r="C75" s="14">
        <f t="shared" ref="C75:H75" si="16">SUM(C76:C78)</f>
        <v>-200167.3066969114</v>
      </c>
      <c r="D75" s="14">
        <f t="shared" si="16"/>
        <v>2165914.7740024789</v>
      </c>
      <c r="E75" s="14">
        <f t="shared" si="16"/>
        <v>3305549.1977478461</v>
      </c>
      <c r="F75" s="14">
        <f t="shared" si="16"/>
        <v>73156.041943230797</v>
      </c>
      <c r="G75" s="14">
        <f t="shared" si="16"/>
        <v>7146568.6566498736</v>
      </c>
      <c r="H75" s="14">
        <f t="shared" si="16"/>
        <v>62675823.009563975</v>
      </c>
    </row>
    <row r="76" spans="1:8" hidden="1" outlineLevel="1" x14ac:dyDescent="0.25">
      <c r="A76" s="16" t="s">
        <v>8</v>
      </c>
      <c r="B76" s="7">
        <v>745402.31785656384</v>
      </c>
      <c r="C76" s="7">
        <v>-982.87168339387199</v>
      </c>
      <c r="D76" s="7">
        <v>74141.573980416113</v>
      </c>
      <c r="E76" s="7">
        <v>1044454</v>
      </c>
      <c r="F76" s="7">
        <v>-69143.02762129312</v>
      </c>
      <c r="G76" s="7">
        <v>359819.33046255464</v>
      </c>
      <c r="H76" s="7">
        <v>2153691.3229948473</v>
      </c>
    </row>
    <row r="77" spans="1:8" hidden="1" outlineLevel="1" x14ac:dyDescent="0.25">
      <c r="A77" s="16" t="s">
        <v>16</v>
      </c>
      <c r="B77" s="7">
        <v>4884451.4147022786</v>
      </c>
      <c r="C77" s="7">
        <v>21838.283039071586</v>
      </c>
      <c r="D77" s="7">
        <v>151376.17215719866</v>
      </c>
      <c r="E77" s="7">
        <v>758777.32277073793</v>
      </c>
      <c r="F77" s="7">
        <v>89721.40468995992</v>
      </c>
      <c r="G77" s="7">
        <v>397074.62546880974</v>
      </c>
      <c r="H77" s="7">
        <v>6303239.2228280567</v>
      </c>
    </row>
    <row r="78" spans="1:8" hidden="1" outlineLevel="1" x14ac:dyDescent="0.25">
      <c r="A78" s="16" t="s">
        <v>7</v>
      </c>
      <c r="B78" s="7">
        <v>44554947.913358614</v>
      </c>
      <c r="C78" s="7">
        <v>-221022.7180525891</v>
      </c>
      <c r="D78" s="7">
        <v>1940397.0278648643</v>
      </c>
      <c r="E78" s="7">
        <v>1502317.8749771083</v>
      </c>
      <c r="F78" s="7">
        <v>52577.664874563998</v>
      </c>
      <c r="G78" s="7">
        <v>6389674.700718509</v>
      </c>
      <c r="H78" s="7">
        <v>54218892.463741072</v>
      </c>
    </row>
    <row r="79" spans="1:8" collapsed="1" x14ac:dyDescent="0.25">
      <c r="A79" s="11" t="s">
        <v>23</v>
      </c>
      <c r="B79" s="12"/>
      <c r="C79" s="12"/>
      <c r="D79" s="12"/>
      <c r="E79" s="12"/>
      <c r="F79" s="12"/>
      <c r="G79" s="12"/>
      <c r="H79" s="12"/>
    </row>
    <row r="80" spans="1:8" x14ac:dyDescent="0.25">
      <c r="A80" s="13" t="s">
        <v>41</v>
      </c>
      <c r="B80" s="14">
        <f>SUM(B81:B83)</f>
        <v>8279514.0333323712</v>
      </c>
      <c r="C80" s="14">
        <f t="shared" ref="C80:H80" si="17">SUM(C81:C83)</f>
        <v>-15787.20963973301</v>
      </c>
      <c r="D80" s="14">
        <f t="shared" si="17"/>
        <v>1003367.7940367805</v>
      </c>
      <c r="E80" s="14">
        <f t="shared" si="17"/>
        <v>1568629.0088375085</v>
      </c>
      <c r="F80" s="14">
        <f t="shared" si="17"/>
        <v>-356408.63202634756</v>
      </c>
      <c r="G80" s="14">
        <f t="shared" si="17"/>
        <v>2166073.572083828</v>
      </c>
      <c r="H80" s="14">
        <f t="shared" si="17"/>
        <v>12645388.566624407</v>
      </c>
    </row>
    <row r="81" spans="1:8" hidden="1" outlineLevel="1" x14ac:dyDescent="0.25">
      <c r="A81" s="16" t="s">
        <v>8</v>
      </c>
      <c r="B81" s="7">
        <v>1724603.642057182</v>
      </c>
      <c r="C81" s="7">
        <v>-4380.861144184124</v>
      </c>
      <c r="D81" s="7">
        <v>113805.90727337713</v>
      </c>
      <c r="E81" s="7"/>
      <c r="F81" s="7">
        <v>-340845.46407807741</v>
      </c>
      <c r="G81" s="7">
        <v>1121212.7457528717</v>
      </c>
      <c r="H81" s="7">
        <v>2614395.9698611693</v>
      </c>
    </row>
    <row r="82" spans="1:8" hidden="1" outlineLevel="1" x14ac:dyDescent="0.25">
      <c r="A82" s="16" t="s">
        <v>16</v>
      </c>
      <c r="B82" s="7">
        <v>2237322.8392596021</v>
      </c>
      <c r="C82" s="7">
        <v>6993.2484416949528</v>
      </c>
      <c r="D82" s="7">
        <v>374514.31003436021</v>
      </c>
      <c r="E82" s="7">
        <v>481.96893500829702</v>
      </c>
      <c r="F82" s="7">
        <v>28545.089356501267</v>
      </c>
      <c r="G82" s="7">
        <v>206115.8340212403</v>
      </c>
      <c r="H82" s="7">
        <v>2853973.2900484069</v>
      </c>
    </row>
    <row r="83" spans="1:8" hidden="1" outlineLevel="1" x14ac:dyDescent="0.25">
      <c r="A83" s="16" t="s">
        <v>7</v>
      </c>
      <c r="B83" s="7">
        <v>4317587.5520155868</v>
      </c>
      <c r="C83" s="7">
        <v>-18399.596937243838</v>
      </c>
      <c r="D83" s="7">
        <v>515047.57672904315</v>
      </c>
      <c r="E83" s="7">
        <v>1568147.0399025001</v>
      </c>
      <c r="F83" s="7">
        <v>-44108.257304771432</v>
      </c>
      <c r="G83" s="7">
        <v>838744.99230971606</v>
      </c>
      <c r="H83" s="7">
        <v>7177019.3067148309</v>
      </c>
    </row>
    <row r="84" spans="1:8" collapsed="1" x14ac:dyDescent="0.25">
      <c r="A84" s="13" t="s">
        <v>42</v>
      </c>
      <c r="B84" s="14">
        <f>SUM(B85:B87)</f>
        <v>6523454.259298346</v>
      </c>
      <c r="C84" s="14">
        <f t="shared" ref="C84:H84" si="18">SUM(C85:C87)</f>
        <v>56686.854034573291</v>
      </c>
      <c r="D84" s="14">
        <f t="shared" si="18"/>
        <v>522090.0276347234</v>
      </c>
      <c r="E84" s="14">
        <f t="shared" si="18"/>
        <v>1282550.3458011143</v>
      </c>
      <c r="F84" s="14">
        <f t="shared" si="18"/>
        <v>245237.02424920237</v>
      </c>
      <c r="G84" s="14">
        <f t="shared" si="18"/>
        <v>1265359.4677987334</v>
      </c>
      <c r="H84" s="14">
        <f t="shared" si="18"/>
        <v>9895377.9788166936</v>
      </c>
    </row>
    <row r="85" spans="1:8" hidden="1" outlineLevel="1" x14ac:dyDescent="0.25">
      <c r="A85" s="16" t="s">
        <v>8</v>
      </c>
      <c r="B85" s="7">
        <v>42779.396388561683</v>
      </c>
      <c r="C85" s="7">
        <v>389.88881339031144</v>
      </c>
      <c r="D85" s="7">
        <v>4363.3615558370266</v>
      </c>
      <c r="E85" s="7"/>
      <c r="F85" s="7">
        <v>782.52594030108878</v>
      </c>
      <c r="G85" s="7">
        <v>3866.7909263368865</v>
      </c>
      <c r="H85" s="7">
        <v>52181.963624426993</v>
      </c>
    </row>
    <row r="86" spans="1:8" hidden="1" outlineLevel="1" x14ac:dyDescent="0.25">
      <c r="A86" s="16" t="s">
        <v>16</v>
      </c>
      <c r="B86" s="7">
        <v>899452.24710376479</v>
      </c>
      <c r="C86" s="7">
        <v>2866.1434307728682</v>
      </c>
      <c r="D86" s="7">
        <v>30971.489776652299</v>
      </c>
      <c r="E86" s="7">
        <v>6320.947865008824</v>
      </c>
      <c r="F86" s="7">
        <v>215213.52253122238</v>
      </c>
      <c r="G86" s="7">
        <v>414286.55866035231</v>
      </c>
      <c r="H86" s="7">
        <v>1569110.9093677734</v>
      </c>
    </row>
    <row r="87" spans="1:8" hidden="1" outlineLevel="1" x14ac:dyDescent="0.25">
      <c r="A87" s="16" t="s">
        <v>7</v>
      </c>
      <c r="B87" s="7">
        <v>5581222.6158060199</v>
      </c>
      <c r="C87" s="7">
        <v>53430.821790410111</v>
      </c>
      <c r="D87" s="7">
        <v>486755.17630223406</v>
      </c>
      <c r="E87" s="7">
        <v>1276229.3979361055</v>
      </c>
      <c r="F87" s="7">
        <v>29240.975777678887</v>
      </c>
      <c r="G87" s="7">
        <v>847206.11821204412</v>
      </c>
      <c r="H87" s="7">
        <v>8274085.1058244929</v>
      </c>
    </row>
    <row r="88" spans="1:8" collapsed="1" x14ac:dyDescent="0.25">
      <c r="A88" s="13" t="s">
        <v>43</v>
      </c>
      <c r="B88" s="14">
        <f>SUM(B89:B91)</f>
        <v>18510765.070577048</v>
      </c>
      <c r="C88" s="14">
        <f t="shared" ref="C88:H88" si="19">SUM(C89:C91)</f>
        <v>-301315.29867326247</v>
      </c>
      <c r="D88" s="14">
        <f t="shared" si="19"/>
        <v>1367021.6773634928</v>
      </c>
      <c r="E88" s="14">
        <f t="shared" si="19"/>
        <v>797640.71325335419</v>
      </c>
      <c r="F88" s="14">
        <f t="shared" si="19"/>
        <v>-372140.22164532391</v>
      </c>
      <c r="G88" s="14">
        <f t="shared" si="19"/>
        <v>836360.76095592685</v>
      </c>
      <c r="H88" s="14">
        <f t="shared" si="19"/>
        <v>20838332.701831236</v>
      </c>
    </row>
    <row r="89" spans="1:8" hidden="1" outlineLevel="1" x14ac:dyDescent="0.25">
      <c r="A89" s="16" t="s">
        <v>8</v>
      </c>
      <c r="B89" s="7">
        <v>311680.06727120792</v>
      </c>
      <c r="C89" s="7">
        <v>-37537.117163396229</v>
      </c>
      <c r="D89" s="7">
        <v>26636.003789572816</v>
      </c>
      <c r="E89" s="7"/>
      <c r="F89" s="7">
        <v>52542.995315647757</v>
      </c>
      <c r="G89" s="7">
        <v>7565.7537888789811</v>
      </c>
      <c r="H89" s="7">
        <v>360887.70300191123</v>
      </c>
    </row>
    <row r="90" spans="1:8" hidden="1" outlineLevel="1" x14ac:dyDescent="0.25">
      <c r="A90" s="16" t="s">
        <v>16</v>
      </c>
      <c r="B90" s="7">
        <v>5923153.6930672871</v>
      </c>
      <c r="C90" s="7">
        <v>19215.592018089948</v>
      </c>
      <c r="D90" s="7">
        <v>878713.50541005773</v>
      </c>
      <c r="E90" s="7">
        <v>797640.71325335419</v>
      </c>
      <c r="F90" s="7">
        <v>-140655.65297846406</v>
      </c>
      <c r="G90" s="7">
        <v>510356.47983376199</v>
      </c>
      <c r="H90" s="7">
        <v>7988424.3306040876</v>
      </c>
    </row>
    <row r="91" spans="1:8" hidden="1" outlineLevel="1" x14ac:dyDescent="0.25">
      <c r="A91" s="16" t="s">
        <v>7</v>
      </c>
      <c r="B91" s="7">
        <v>12275931.310238551</v>
      </c>
      <c r="C91" s="7">
        <v>-282993.77352795622</v>
      </c>
      <c r="D91" s="7">
        <v>461672.16816386225</v>
      </c>
      <c r="E91" s="7"/>
      <c r="F91" s="7">
        <v>-284027.56398250762</v>
      </c>
      <c r="G91" s="7">
        <v>318438.52733328589</v>
      </c>
      <c r="H91" s="7">
        <v>12489020.668225236</v>
      </c>
    </row>
    <row r="92" spans="1:8" collapsed="1" x14ac:dyDescent="0.25">
      <c r="A92" s="11" t="s">
        <v>12</v>
      </c>
      <c r="B92" s="12"/>
      <c r="C92" s="12"/>
      <c r="D92" s="12"/>
      <c r="E92" s="12"/>
      <c r="F92" s="12"/>
      <c r="G92" s="12"/>
      <c r="H92" s="12"/>
    </row>
    <row r="93" spans="1:8" x14ac:dyDescent="0.25">
      <c r="A93" s="13" t="s">
        <v>44</v>
      </c>
      <c r="B93" s="14">
        <f>SUM(B94:B96)</f>
        <v>24463129.127872549</v>
      </c>
      <c r="C93" s="14">
        <f t="shared" ref="C93:H93" si="20">SUM(C94:C96)</f>
        <v>-2784538.8886497403</v>
      </c>
      <c r="D93" s="14">
        <f t="shared" si="20"/>
        <v>6647.8404440553059</v>
      </c>
      <c r="E93" s="14">
        <f t="shared" si="20"/>
        <v>533055.88288660301</v>
      </c>
      <c r="F93" s="14">
        <f t="shared" si="20"/>
        <v>-487841.59309297713</v>
      </c>
      <c r="G93" s="14">
        <f t="shared" si="20"/>
        <v>4264864.5131996144</v>
      </c>
      <c r="H93" s="14">
        <f t="shared" si="20"/>
        <v>25995316.882660102</v>
      </c>
    </row>
    <row r="94" spans="1:8" hidden="1" outlineLevel="1" x14ac:dyDescent="0.25">
      <c r="A94" s="16" t="s">
        <v>8</v>
      </c>
      <c r="B94" s="7">
        <v>273489.18877385312</v>
      </c>
      <c r="C94" s="7">
        <v>19176.678795643962</v>
      </c>
      <c r="D94" s="7">
        <v>28527.872613302156</v>
      </c>
      <c r="E94" s="7"/>
      <c r="F94" s="7">
        <v>9055.6064512357189</v>
      </c>
      <c r="G94" s="7">
        <v>10210.641719231035</v>
      </c>
      <c r="H94" s="7">
        <v>340459.98835326597</v>
      </c>
    </row>
    <row r="95" spans="1:8" hidden="1" outlineLevel="1" x14ac:dyDescent="0.25">
      <c r="A95" s="16" t="s">
        <v>16</v>
      </c>
      <c r="B95" s="7">
        <v>728647.41299869947</v>
      </c>
      <c r="C95" s="7">
        <v>191899.98289461501</v>
      </c>
      <c r="D95" s="7">
        <v>-51211.072169246851</v>
      </c>
      <c r="E95" s="7">
        <v>39.883186602919267</v>
      </c>
      <c r="F95" s="7">
        <v>-2025.1976542127727</v>
      </c>
      <c r="G95" s="7">
        <v>111518.0273803833</v>
      </c>
      <c r="H95" s="7">
        <v>978869.03663684113</v>
      </c>
    </row>
    <row r="96" spans="1:8" hidden="1" outlineLevel="1" x14ac:dyDescent="0.25">
      <c r="A96" s="16" t="s">
        <v>15</v>
      </c>
      <c r="B96" s="7">
        <v>23460992.526099995</v>
      </c>
      <c r="C96" s="7">
        <v>-2995615.5503399991</v>
      </c>
      <c r="D96" s="7">
        <v>29331.040000000001</v>
      </c>
      <c r="E96" s="7">
        <v>533015.99970000004</v>
      </c>
      <c r="F96" s="7">
        <v>-494872.00189000007</v>
      </c>
      <c r="G96" s="7">
        <v>4143135.8441000003</v>
      </c>
      <c r="H96" s="7">
        <v>24675987.857669994</v>
      </c>
    </row>
    <row r="97" spans="1:8" collapsed="1" x14ac:dyDescent="0.25">
      <c r="A97" s="13" t="s">
        <v>45</v>
      </c>
      <c r="B97" s="14">
        <f>SUM(B98:B100)</f>
        <v>2990211.7005050387</v>
      </c>
      <c r="C97" s="14">
        <f t="shared" ref="C97:H97" si="21">SUM(C98:C100)</f>
        <v>-445690.66977171763</v>
      </c>
      <c r="D97" s="14">
        <f t="shared" si="21"/>
        <v>726516.3505804023</v>
      </c>
      <c r="E97" s="14">
        <f t="shared" si="21"/>
        <v>381519.26677703351</v>
      </c>
      <c r="F97" s="14">
        <f t="shared" si="21"/>
        <v>806317.44207854359</v>
      </c>
      <c r="G97" s="14">
        <f t="shared" si="21"/>
        <v>656792.04027150827</v>
      </c>
      <c r="H97" s="14">
        <f t="shared" si="21"/>
        <v>5115666.1304408088</v>
      </c>
    </row>
    <row r="98" spans="1:8" hidden="1" outlineLevel="1" x14ac:dyDescent="0.25">
      <c r="A98" s="16" t="s">
        <v>8</v>
      </c>
      <c r="B98" s="7">
        <v>1357428.8640061296</v>
      </c>
      <c r="C98" s="7">
        <v>-217523.25480754208</v>
      </c>
      <c r="D98" s="7">
        <v>181768.82861327275</v>
      </c>
      <c r="E98" s="7"/>
      <c r="F98" s="7">
        <v>-377185.85976343532</v>
      </c>
      <c r="G98" s="7">
        <v>9842.9373454148026</v>
      </c>
      <c r="H98" s="7">
        <v>954331.5153938398</v>
      </c>
    </row>
    <row r="99" spans="1:8" hidden="1" outlineLevel="1" x14ac:dyDescent="0.25">
      <c r="A99" s="16" t="s">
        <v>16</v>
      </c>
      <c r="B99" s="7">
        <v>75024.516498909186</v>
      </c>
      <c r="C99" s="7">
        <v>10513.946795824446</v>
      </c>
      <c r="D99" s="7">
        <v>-9814.3980328703474</v>
      </c>
      <c r="E99" s="7">
        <v>34.267177033534452</v>
      </c>
      <c r="F99" s="7">
        <v>342373.30215197889</v>
      </c>
      <c r="G99" s="7">
        <v>92702.126586093596</v>
      </c>
      <c r="H99" s="7">
        <v>510833.76117696927</v>
      </c>
    </row>
    <row r="100" spans="1:8" hidden="1" outlineLevel="1" x14ac:dyDescent="0.25">
      <c r="A100" s="16" t="s">
        <v>15</v>
      </c>
      <c r="B100" s="7">
        <v>1557758.3199999998</v>
      </c>
      <c r="C100" s="7">
        <v>-238681.36176</v>
      </c>
      <c r="D100" s="7">
        <v>554561.91999999993</v>
      </c>
      <c r="E100" s="7">
        <v>381484.99959999998</v>
      </c>
      <c r="F100" s="7">
        <v>841129.99968999997</v>
      </c>
      <c r="G100" s="7">
        <v>554246.97633999994</v>
      </c>
      <c r="H100" s="7">
        <v>3650500.8538699998</v>
      </c>
    </row>
    <row r="101" spans="1:8" collapsed="1" x14ac:dyDescent="0.25">
      <c r="A101" s="13" t="s">
        <v>46</v>
      </c>
      <c r="B101" s="14">
        <f>B102</f>
        <v>1737640.9961604567</v>
      </c>
      <c r="C101" s="14">
        <f t="shared" ref="C101:H101" si="22">C102</f>
        <v>618286.4130479017</v>
      </c>
      <c r="D101" s="14">
        <f t="shared" si="22"/>
        <v>107593.11273409918</v>
      </c>
      <c r="E101" s="14">
        <f t="shared" si="22"/>
        <v>3457.4400000042015</v>
      </c>
      <c r="F101" s="14">
        <f t="shared" si="22"/>
        <v>131489.29910226606</v>
      </c>
      <c r="G101" s="14">
        <f t="shared" si="22"/>
        <v>2911.6296941431119</v>
      </c>
      <c r="H101" s="14">
        <f t="shared" si="22"/>
        <v>2601378.8907388709</v>
      </c>
    </row>
    <row r="102" spans="1:8" hidden="1" outlineLevel="1" x14ac:dyDescent="0.25">
      <c r="A102" s="15"/>
      <c r="B102" s="7">
        <v>1737640.9961604567</v>
      </c>
      <c r="C102" s="7">
        <v>618286.4130479017</v>
      </c>
      <c r="D102" s="7">
        <v>107593.11273409918</v>
      </c>
      <c r="E102" s="7">
        <v>3457.4400000042015</v>
      </c>
      <c r="F102" s="7">
        <v>131489.29910226606</v>
      </c>
      <c r="G102" s="7">
        <v>2911.6296941431119</v>
      </c>
      <c r="H102" s="7">
        <v>2601378.8907388709</v>
      </c>
    </row>
    <row r="103" spans="1:8" collapsed="1" x14ac:dyDescent="0.25">
      <c r="A103" s="5" t="s">
        <v>9</v>
      </c>
      <c r="B103" s="6">
        <f>B105+B108+B112+B115+B119</f>
        <v>15996867.0511833</v>
      </c>
      <c r="C103" s="6">
        <f t="shared" ref="C103:H103" si="23">C105+C108+C112+C115+C119</f>
        <v>81376.693073688963</v>
      </c>
      <c r="D103" s="6">
        <f t="shared" si="23"/>
        <v>1844812.7069376421</v>
      </c>
      <c r="E103" s="6">
        <f t="shared" si="23"/>
        <v>0</v>
      </c>
      <c r="F103" s="6">
        <f t="shared" si="23"/>
        <v>4.0719758471823297E-3</v>
      </c>
      <c r="G103" s="6">
        <f t="shared" si="23"/>
        <v>2993519.9404416648</v>
      </c>
      <c r="H103" s="6">
        <f t="shared" si="23"/>
        <v>20916576.39570827</v>
      </c>
    </row>
    <row r="104" spans="1:8" x14ac:dyDescent="0.25">
      <c r="A104" s="11" t="s">
        <v>11</v>
      </c>
      <c r="B104" s="12"/>
      <c r="C104" s="12"/>
      <c r="D104" s="12"/>
      <c r="E104" s="12"/>
      <c r="F104" s="12"/>
      <c r="G104" s="12"/>
      <c r="H104" s="12"/>
    </row>
    <row r="105" spans="1:8" x14ac:dyDescent="0.25">
      <c r="A105" s="13" t="s">
        <v>47</v>
      </c>
      <c r="B105" s="14">
        <f>SUM(B106:B107)</f>
        <v>3399081.2597052841</v>
      </c>
      <c r="C105" s="14">
        <f t="shared" ref="C105:H105" si="24">SUM(C106:C107)</f>
        <v>51442.765865057685</v>
      </c>
      <c r="D105" s="14">
        <f t="shared" si="24"/>
        <v>467957.8114015488</v>
      </c>
      <c r="E105" s="14">
        <f t="shared" si="24"/>
        <v>0</v>
      </c>
      <c r="F105" s="14">
        <f t="shared" si="24"/>
        <v>-37768.296993014948</v>
      </c>
      <c r="G105" s="14">
        <f t="shared" si="24"/>
        <v>960073.26057741791</v>
      </c>
      <c r="H105" s="14">
        <f t="shared" si="24"/>
        <v>4840786.8005562937</v>
      </c>
    </row>
    <row r="106" spans="1:8" hidden="1" outlineLevel="1" x14ac:dyDescent="0.25">
      <c r="A106" s="16" t="s">
        <v>8</v>
      </c>
      <c r="B106" s="7">
        <v>3371647.6880688751</v>
      </c>
      <c r="C106" s="7">
        <v>51191.725623060833</v>
      </c>
      <c r="D106" s="7">
        <v>469663.59175960883</v>
      </c>
      <c r="E106" s="7"/>
      <c r="F106" s="7">
        <v>-40109.289063501026</v>
      </c>
      <c r="G106" s="7">
        <v>958040.85431119998</v>
      </c>
      <c r="H106" s="7">
        <v>4810434.5706992438</v>
      </c>
    </row>
    <row r="107" spans="1:8" hidden="1" outlineLevel="1" x14ac:dyDescent="0.25">
      <c r="A107" s="16" t="s">
        <v>16</v>
      </c>
      <c r="B107" s="7">
        <v>27433.57163640923</v>
      </c>
      <c r="C107" s="7">
        <v>251.04024199685361</v>
      </c>
      <c r="D107" s="7">
        <v>-1705.7803580600234</v>
      </c>
      <c r="E107" s="7"/>
      <c r="F107" s="7">
        <v>2340.9920704860783</v>
      </c>
      <c r="G107" s="7">
        <v>2032.4062662179481</v>
      </c>
      <c r="H107" s="7">
        <v>30352.229857050086</v>
      </c>
    </row>
    <row r="108" spans="1:8" collapsed="1" x14ac:dyDescent="0.25">
      <c r="A108" s="13" t="s">
        <v>48</v>
      </c>
      <c r="B108" s="14">
        <f>SUM(B109:B110)</f>
        <v>764461.2028660042</v>
      </c>
      <c r="C108" s="14">
        <f t="shared" ref="C108:H108" si="25">SUM(C109:C110)</f>
        <v>2722.07508905845</v>
      </c>
      <c r="D108" s="14">
        <f t="shared" si="25"/>
        <v>14105.71226209315</v>
      </c>
      <c r="E108" s="14">
        <f t="shared" si="25"/>
        <v>0</v>
      </c>
      <c r="F108" s="14">
        <f t="shared" si="25"/>
        <v>7019.6234294339283</v>
      </c>
      <c r="G108" s="14">
        <f t="shared" si="25"/>
        <v>2066.8128842063829</v>
      </c>
      <c r="H108" s="14">
        <f t="shared" si="25"/>
        <v>790375.4265307961</v>
      </c>
    </row>
    <row r="109" spans="1:8" hidden="1" outlineLevel="1" x14ac:dyDescent="0.25">
      <c r="A109" s="16" t="s">
        <v>8</v>
      </c>
      <c r="B109" s="7">
        <v>750847.33972447098</v>
      </c>
      <c r="C109" s="7">
        <v>2597.4967970716075</v>
      </c>
      <c r="D109" s="7">
        <v>14952.202855878053</v>
      </c>
      <c r="E109" s="7"/>
      <c r="F109" s="7">
        <v>5858.2078555689877</v>
      </c>
      <c r="G109" s="7">
        <v>1058.2347405</v>
      </c>
      <c r="H109" s="7">
        <v>775313.48197348963</v>
      </c>
    </row>
    <row r="110" spans="1:8" hidden="1" outlineLevel="1" x14ac:dyDescent="0.25">
      <c r="A110" s="16" t="s">
        <v>16</v>
      </c>
      <c r="B110" s="7">
        <v>13613.863141533231</v>
      </c>
      <c r="C110" s="7">
        <v>124.57829198684249</v>
      </c>
      <c r="D110" s="7">
        <v>-846.49059378490301</v>
      </c>
      <c r="E110" s="7"/>
      <c r="F110" s="7">
        <v>1161.4155738649401</v>
      </c>
      <c r="G110" s="7">
        <v>1008.5781437063829</v>
      </c>
      <c r="H110" s="7">
        <v>15061.944557306495</v>
      </c>
    </row>
    <row r="111" spans="1:8" collapsed="1" x14ac:dyDescent="0.25">
      <c r="A111" s="11" t="s">
        <v>10</v>
      </c>
      <c r="B111" s="12"/>
      <c r="C111" s="12"/>
      <c r="D111" s="12"/>
      <c r="E111" s="12"/>
      <c r="F111" s="12"/>
      <c r="G111" s="12"/>
      <c r="H111" s="12"/>
    </row>
    <row r="112" spans="1:8" x14ac:dyDescent="0.25">
      <c r="A112" s="13" t="s">
        <v>49</v>
      </c>
      <c r="B112" s="14">
        <f>SUM(B113:B114)</f>
        <v>3801336.2827736437</v>
      </c>
      <c r="C112" s="14">
        <f t="shared" ref="C112:H112" si="26">SUM(C113:C114)</f>
        <v>14792.576093912885</v>
      </c>
      <c r="D112" s="14">
        <f t="shared" si="26"/>
        <v>759312.30417860951</v>
      </c>
      <c r="E112" s="14">
        <f t="shared" si="26"/>
        <v>0</v>
      </c>
      <c r="F112" s="14">
        <f t="shared" si="26"/>
        <v>15723.927970901141</v>
      </c>
      <c r="G112" s="14">
        <f t="shared" si="26"/>
        <v>1075159.3955859169</v>
      </c>
      <c r="H112" s="14">
        <f t="shared" si="26"/>
        <v>5666324.4866029844</v>
      </c>
    </row>
    <row r="113" spans="1:8" hidden="1" outlineLevel="1" x14ac:dyDescent="0.25">
      <c r="A113" s="16" t="s">
        <v>8</v>
      </c>
      <c r="B113" s="7">
        <v>1334422.9013910757</v>
      </c>
      <c r="C113" s="7">
        <v>-9881.2967672883387</v>
      </c>
      <c r="D113" s="7">
        <v>154904.43010226541</v>
      </c>
      <c r="E113" s="7"/>
      <c r="F113" s="7">
        <v>19218.207243922032</v>
      </c>
      <c r="G113" s="7">
        <v>35324.926336100012</v>
      </c>
      <c r="H113" s="7">
        <v>1533989.1683060748</v>
      </c>
    </row>
    <row r="114" spans="1:8" hidden="1" outlineLevel="1" x14ac:dyDescent="0.25">
      <c r="A114" s="16" t="s">
        <v>16</v>
      </c>
      <c r="B114" s="7">
        <v>2466913.3813825683</v>
      </c>
      <c r="C114" s="7">
        <v>24673.872861201224</v>
      </c>
      <c r="D114" s="7">
        <v>604407.87407634407</v>
      </c>
      <c r="E114" s="7"/>
      <c r="F114" s="7">
        <v>-3494.2792730208912</v>
      </c>
      <c r="G114" s="7">
        <v>1039834.469249817</v>
      </c>
      <c r="H114" s="7">
        <v>4132335.3182969098</v>
      </c>
    </row>
    <row r="115" spans="1:8" collapsed="1" x14ac:dyDescent="0.25">
      <c r="A115" s="13" t="s">
        <v>50</v>
      </c>
      <c r="B115" s="14">
        <f>SUM(B116:B117)</f>
        <v>3101488.3059383682</v>
      </c>
      <c r="C115" s="14">
        <f t="shared" ref="C115:H115" si="27">SUM(C116:C117)</f>
        <v>12419.276025659943</v>
      </c>
      <c r="D115" s="14">
        <f t="shared" si="27"/>
        <v>603436.87909539067</v>
      </c>
      <c r="E115" s="14">
        <f t="shared" si="27"/>
        <v>0</v>
      </c>
      <c r="F115" s="14">
        <f t="shared" si="27"/>
        <v>15024.749664655725</v>
      </c>
      <c r="G115" s="14">
        <f t="shared" si="27"/>
        <v>956220.47139412363</v>
      </c>
      <c r="H115" s="14">
        <f t="shared" si="27"/>
        <v>4688589.6821181988</v>
      </c>
    </row>
    <row r="116" spans="1:8" hidden="1" outlineLevel="1" x14ac:dyDescent="0.25">
      <c r="A116" s="16" t="s">
        <v>8</v>
      </c>
      <c r="B116" s="7">
        <v>1087470.763314236</v>
      </c>
      <c r="C116" s="7">
        <v>-7728.4843457653451</v>
      </c>
      <c r="D116" s="7">
        <v>108649.8656844963</v>
      </c>
      <c r="E116" s="7"/>
      <c r="F116" s="7">
        <v>15032.379279039356</v>
      </c>
      <c r="G116" s="7">
        <v>105770.2781286</v>
      </c>
      <c r="H116" s="7">
        <v>1309194.8020606062</v>
      </c>
    </row>
    <row r="117" spans="1:8" hidden="1" outlineLevel="1" x14ac:dyDescent="0.25">
      <c r="A117" s="16" t="s">
        <v>16</v>
      </c>
      <c r="B117" s="7">
        <v>2014017.5426241322</v>
      </c>
      <c r="C117" s="7">
        <v>20147.760371425287</v>
      </c>
      <c r="D117" s="7">
        <v>494787.01341089443</v>
      </c>
      <c r="E117" s="7"/>
      <c r="F117" s="7">
        <v>-7.6296143836321111</v>
      </c>
      <c r="G117" s="7">
        <v>850450.19326552365</v>
      </c>
      <c r="H117" s="7">
        <v>3379394.8800575924</v>
      </c>
    </row>
    <row r="118" spans="1:8" collapsed="1" x14ac:dyDescent="0.25">
      <c r="A118" s="11" t="s">
        <v>13</v>
      </c>
      <c r="B118" s="12"/>
      <c r="C118" s="12"/>
      <c r="D118" s="12"/>
      <c r="E118" s="12"/>
      <c r="F118" s="12"/>
      <c r="G118" s="12"/>
      <c r="H118" s="12"/>
    </row>
    <row r="119" spans="1:8" x14ac:dyDescent="0.25">
      <c r="A119" s="13" t="s">
        <v>14</v>
      </c>
      <c r="B119" s="14">
        <f>B120</f>
        <v>4930499.9999000002</v>
      </c>
      <c r="C119" s="14">
        <f t="shared" ref="C119:H119" si="28">C120</f>
        <v>0</v>
      </c>
      <c r="D119" s="14">
        <f t="shared" si="28"/>
        <v>0</v>
      </c>
      <c r="E119" s="14">
        <f t="shared" si="28"/>
        <v>0</v>
      </c>
      <c r="F119" s="14">
        <f t="shared" si="28"/>
        <v>0</v>
      </c>
      <c r="G119" s="14">
        <f t="shared" si="28"/>
        <v>0</v>
      </c>
      <c r="H119" s="14">
        <f t="shared" si="28"/>
        <v>4930499.9999000002</v>
      </c>
    </row>
    <row r="120" spans="1:8" hidden="1" outlineLevel="1" x14ac:dyDescent="0.25">
      <c r="A120" s="16" t="s">
        <v>8</v>
      </c>
      <c r="B120" s="7">
        <v>4930499.9999000002</v>
      </c>
      <c r="C120" s="7"/>
      <c r="D120" s="7"/>
      <c r="E120" s="7"/>
      <c r="F120" s="7"/>
      <c r="G120" s="7"/>
      <c r="H120" s="7">
        <v>4930499.9999000002</v>
      </c>
    </row>
    <row r="121" spans="1:8" collapsed="1" x14ac:dyDescent="0.25">
      <c r="A121" s="10" t="s">
        <v>22</v>
      </c>
      <c r="B121" s="6">
        <v>26492460.701386478</v>
      </c>
      <c r="C121" s="6">
        <v>793712.64000001003</v>
      </c>
      <c r="D121" s="6"/>
      <c r="E121" s="6"/>
      <c r="F121" s="6"/>
      <c r="G121" s="6">
        <v>1259624.4495003703</v>
      </c>
      <c r="H121" s="6">
        <f>SUM(B121:G121)</f>
        <v>28545797.79088686</v>
      </c>
    </row>
    <row r="122" spans="1:8" x14ac:dyDescent="0.25">
      <c r="A122" s="10" t="s">
        <v>21</v>
      </c>
      <c r="B122" s="6">
        <f>B123+B127+B129+B133+B139+B141+B143+B145+B151+B153+B155+B157+B159+B161+B163+B165+B167+B169+B171+B173+B175+B177+B181+B183+B185+B188+B190+B192+B194+B196</f>
        <v>41739902.481812306</v>
      </c>
      <c r="C122" s="6">
        <f t="shared" ref="C122:H122" si="29">C123+C127+C129+C133+C139+C141+C143+C145+C151+C153+C155+C157+C159+C161+C163+C165+C167+C169+C171+C173+C175+C177+C181+C183+C185+C188+C190+C192+C194+C196</f>
        <v>236110.80772139342</v>
      </c>
      <c r="D122" s="6">
        <f t="shared" si="29"/>
        <v>20284710.648397248</v>
      </c>
      <c r="E122" s="6">
        <f t="shared" si="29"/>
        <v>2469498.9994000499</v>
      </c>
      <c r="F122" s="6">
        <f t="shared" si="29"/>
        <v>0.21117911009287127</v>
      </c>
      <c r="G122" s="6">
        <f t="shared" si="29"/>
        <v>36906032.692963526</v>
      </c>
      <c r="H122" s="6">
        <f t="shared" si="29"/>
        <v>101636255.84147362</v>
      </c>
    </row>
    <row r="123" spans="1:8" x14ac:dyDescent="0.25">
      <c r="A123" s="17" t="s">
        <v>91</v>
      </c>
      <c r="B123" s="14">
        <v>4527710.9999001287</v>
      </c>
      <c r="C123" s="14">
        <v>1481979.9998000294</v>
      </c>
      <c r="D123" s="14">
        <v>2751374.8693977487</v>
      </c>
      <c r="E123" s="14"/>
      <c r="F123" s="14">
        <v>105687.03610221932</v>
      </c>
      <c r="G123" s="14">
        <v>6944114.3788030185</v>
      </c>
      <c r="H123" s="14">
        <f>SUM(B123:G123)</f>
        <v>15810867.284003144</v>
      </c>
    </row>
    <row r="124" spans="1:8" hidden="1" outlineLevel="1" x14ac:dyDescent="0.25">
      <c r="A124" s="16" t="s">
        <v>8</v>
      </c>
      <c r="B124" s="7">
        <v>9999.9999999999982</v>
      </c>
      <c r="C124" s="7">
        <v>-9.9999946542084217E-5</v>
      </c>
      <c r="D124" s="7">
        <v>86326.999600000243</v>
      </c>
      <c r="E124" s="7"/>
      <c r="F124" s="7">
        <v>105149.99723864799</v>
      </c>
      <c r="G124" s="7"/>
      <c r="H124" s="7">
        <f t="shared" ref="H124:H187" si="30">SUM(B124:G124)</f>
        <v>201476.99673864827</v>
      </c>
    </row>
    <row r="125" spans="1:8" hidden="1" outlineLevel="1" x14ac:dyDescent="0.25">
      <c r="A125" s="16" t="s">
        <v>16</v>
      </c>
      <c r="B125" s="7">
        <v>4403259.9999001287</v>
      </c>
      <c r="C125" s="7">
        <v>1479251.0000000296</v>
      </c>
      <c r="D125" s="7">
        <v>2488916.8699977486</v>
      </c>
      <c r="E125" s="7"/>
      <c r="F125" s="7">
        <v>14765.03986357135</v>
      </c>
      <c r="G125" s="7">
        <v>2993233.197603018</v>
      </c>
      <c r="H125" s="7">
        <f t="shared" si="30"/>
        <v>11379426.107364498</v>
      </c>
    </row>
    <row r="126" spans="1:8" hidden="1" outlineLevel="1" x14ac:dyDescent="0.25">
      <c r="A126" s="16" t="s">
        <v>7</v>
      </c>
      <c r="B126" s="7">
        <v>114451</v>
      </c>
      <c r="C126" s="7">
        <v>2728.9998999999962</v>
      </c>
      <c r="D126" s="7">
        <v>176130.99980000002</v>
      </c>
      <c r="E126" s="7"/>
      <c r="F126" s="7">
        <v>-14228.001000000024</v>
      </c>
      <c r="G126" s="7">
        <v>3950881.1812000005</v>
      </c>
      <c r="H126" s="7">
        <f t="shared" si="30"/>
        <v>4229964.1799000008</v>
      </c>
    </row>
    <row r="127" spans="1:8" collapsed="1" x14ac:dyDescent="0.25">
      <c r="A127" s="17" t="s">
        <v>90</v>
      </c>
      <c r="B127" s="14">
        <v>459999.99990002002</v>
      </c>
      <c r="C127" s="14"/>
      <c r="D127" s="14">
        <v>208804.30929950016</v>
      </c>
      <c r="E127" s="14"/>
      <c r="F127" s="14"/>
      <c r="G127" s="14"/>
      <c r="H127" s="14">
        <f t="shared" si="30"/>
        <v>668804.30919952015</v>
      </c>
    </row>
    <row r="128" spans="1:8" hidden="1" outlineLevel="1" x14ac:dyDescent="0.25">
      <c r="A128" s="16" t="s">
        <v>16</v>
      </c>
      <c r="B128" s="7">
        <v>459999.99990002002</v>
      </c>
      <c r="C128" s="7"/>
      <c r="D128" s="7">
        <v>208804.30929950016</v>
      </c>
      <c r="E128" s="7"/>
      <c r="F128" s="7"/>
      <c r="G128" s="7"/>
      <c r="H128" s="7">
        <f t="shared" si="30"/>
        <v>668804.30919952015</v>
      </c>
    </row>
    <row r="129" spans="1:8" collapsed="1" x14ac:dyDescent="0.25">
      <c r="A129" s="17" t="s">
        <v>89</v>
      </c>
      <c r="B129" s="14">
        <f>SUM(B130:B132)</f>
        <v>0</v>
      </c>
      <c r="C129" s="14">
        <f t="shared" ref="C129:G129" si="31">SUM(C130:C132)</f>
        <v>785265.02972134412</v>
      </c>
      <c r="D129" s="14">
        <f t="shared" si="31"/>
        <v>0</v>
      </c>
      <c r="E129" s="14">
        <f t="shared" si="31"/>
        <v>0</v>
      </c>
      <c r="F129" s="14">
        <f t="shared" si="31"/>
        <v>0</v>
      </c>
      <c r="G129" s="14">
        <f t="shared" si="31"/>
        <v>0</v>
      </c>
      <c r="H129" s="14">
        <f t="shared" si="30"/>
        <v>785265.02972134412</v>
      </c>
    </row>
    <row r="130" spans="1:8" hidden="1" outlineLevel="1" x14ac:dyDescent="0.25">
      <c r="A130" s="16" t="s">
        <v>8</v>
      </c>
      <c r="B130" s="7"/>
      <c r="C130" s="7">
        <v>-1.0000000474974513E-4</v>
      </c>
      <c r="D130" s="7"/>
      <c r="E130" s="7"/>
      <c r="F130" s="7"/>
      <c r="G130" s="7"/>
      <c r="H130" s="7">
        <f t="shared" si="30"/>
        <v>-1.0000000474974513E-4</v>
      </c>
    </row>
    <row r="131" spans="1:8" hidden="1" outlineLevel="1" x14ac:dyDescent="0.25">
      <c r="A131" s="16" t="s">
        <v>16</v>
      </c>
      <c r="B131" s="7"/>
      <c r="C131" s="7">
        <v>299999.99002134404</v>
      </c>
      <c r="D131" s="7"/>
      <c r="E131" s="7"/>
      <c r="F131" s="7"/>
      <c r="G131" s="7"/>
      <c r="H131" s="7">
        <f t="shared" si="30"/>
        <v>299999.99002134404</v>
      </c>
    </row>
    <row r="132" spans="1:8" hidden="1" outlineLevel="1" x14ac:dyDescent="0.25">
      <c r="A132" s="16" t="s">
        <v>7</v>
      </c>
      <c r="B132" s="7"/>
      <c r="C132" s="7">
        <v>485265.03980000003</v>
      </c>
      <c r="D132" s="7"/>
      <c r="E132" s="7"/>
      <c r="F132" s="7"/>
      <c r="G132" s="7"/>
      <c r="H132" s="7">
        <f t="shared" si="30"/>
        <v>485265.03980000003</v>
      </c>
    </row>
    <row r="133" spans="1:8" collapsed="1" x14ac:dyDescent="0.25">
      <c r="A133" s="17" t="s">
        <v>88</v>
      </c>
      <c r="B133" s="14">
        <v>9928967.0020000003</v>
      </c>
      <c r="C133" s="14">
        <v>-1883589.7206000001</v>
      </c>
      <c r="D133" s="14">
        <v>6962251.0498000011</v>
      </c>
      <c r="E133" s="14"/>
      <c r="F133" s="14">
        <v>-0.27203278301749378</v>
      </c>
      <c r="G133" s="14">
        <v>18551016.118480008</v>
      </c>
      <c r="H133" s="14">
        <f t="shared" si="30"/>
        <v>33558644.177647226</v>
      </c>
    </row>
    <row r="134" spans="1:8" hidden="1" outlineLevel="1" x14ac:dyDescent="0.25">
      <c r="A134" s="16" t="s">
        <v>8</v>
      </c>
      <c r="B134" s="7">
        <v>276780</v>
      </c>
      <c r="C134" s="7"/>
      <c r="D134" s="7">
        <v>-1.0000000474974513E-4</v>
      </c>
      <c r="E134" s="7"/>
      <c r="F134" s="7">
        <v>-233338.99161067593</v>
      </c>
      <c r="G134" s="7"/>
      <c r="H134" s="7">
        <f t="shared" si="30"/>
        <v>43441.008289324061</v>
      </c>
    </row>
    <row r="135" spans="1:8" hidden="1" outlineLevel="1" x14ac:dyDescent="0.25">
      <c r="A135" s="16" t="s">
        <v>6</v>
      </c>
      <c r="B135" s="7">
        <v>4269999.9999999991</v>
      </c>
      <c r="C135" s="7">
        <v>-750260.00020000013</v>
      </c>
      <c r="D135" s="7">
        <v>2074892.0000000005</v>
      </c>
      <c r="E135" s="7"/>
      <c r="F135" s="7">
        <v>-210000.27762212732</v>
      </c>
      <c r="G135" s="7">
        <v>16060035.05908001</v>
      </c>
      <c r="H135" s="7">
        <f t="shared" si="30"/>
        <v>21444666.781257883</v>
      </c>
    </row>
    <row r="136" spans="1:8" hidden="1" outlineLevel="1" x14ac:dyDescent="0.25">
      <c r="A136" s="16" t="s">
        <v>16</v>
      </c>
      <c r="B136" s="7"/>
      <c r="C136" s="7"/>
      <c r="D136" s="7"/>
      <c r="E136" s="7"/>
      <c r="F136" s="7">
        <v>50643.000000020002</v>
      </c>
      <c r="G136" s="7"/>
      <c r="H136" s="7">
        <f t="shared" si="30"/>
        <v>50643.000000020002</v>
      </c>
    </row>
    <row r="137" spans="1:8" hidden="1" outlineLevel="1" x14ac:dyDescent="0.25">
      <c r="A137" s="16" t="s">
        <v>15</v>
      </c>
      <c r="B137" s="7">
        <v>83333</v>
      </c>
      <c r="C137" s="7">
        <v>-82260.000100000005</v>
      </c>
      <c r="D137" s="7"/>
      <c r="E137" s="7"/>
      <c r="F137" s="7">
        <v>150000</v>
      </c>
      <c r="G137" s="7">
        <v>3969.0199000000002</v>
      </c>
      <c r="H137" s="7">
        <f t="shared" si="30"/>
        <v>155042.01980000001</v>
      </c>
    </row>
    <row r="138" spans="1:8" hidden="1" outlineLevel="1" x14ac:dyDescent="0.25">
      <c r="A138" s="16" t="s">
        <v>7</v>
      </c>
      <c r="B138" s="7">
        <v>5298854.0020000013</v>
      </c>
      <c r="C138" s="7">
        <v>-1051069.7202999999</v>
      </c>
      <c r="D138" s="7">
        <v>4887359.0499000009</v>
      </c>
      <c r="E138" s="7"/>
      <c r="F138" s="7">
        <v>242695.99720000022</v>
      </c>
      <c r="G138" s="7">
        <v>2487012.0394999995</v>
      </c>
      <c r="H138" s="7">
        <f t="shared" si="30"/>
        <v>11864851.368300004</v>
      </c>
    </row>
    <row r="139" spans="1:8" collapsed="1" x14ac:dyDescent="0.25">
      <c r="A139" s="17" t="s">
        <v>87</v>
      </c>
      <c r="B139" s="14"/>
      <c r="C139" s="14">
        <v>367999.9999</v>
      </c>
      <c r="D139" s="14"/>
      <c r="E139" s="14"/>
      <c r="F139" s="14"/>
      <c r="G139" s="14"/>
      <c r="H139" s="14">
        <f t="shared" si="30"/>
        <v>367999.9999</v>
      </c>
    </row>
    <row r="140" spans="1:8" hidden="1" outlineLevel="1" x14ac:dyDescent="0.25">
      <c r="A140" s="16" t="s">
        <v>7</v>
      </c>
      <c r="B140" s="7"/>
      <c r="C140" s="7">
        <v>367999.9999</v>
      </c>
      <c r="D140" s="7"/>
      <c r="E140" s="7"/>
      <c r="F140" s="7"/>
      <c r="G140" s="7"/>
      <c r="H140" s="7">
        <f t="shared" si="30"/>
        <v>367999.9999</v>
      </c>
    </row>
    <row r="141" spans="1:8" collapsed="1" x14ac:dyDescent="0.25">
      <c r="A141" s="17" t="s">
        <v>86</v>
      </c>
      <c r="B141" s="14">
        <v>1199180.4240000006</v>
      </c>
      <c r="C141" s="14">
        <v>-74100.00009999999</v>
      </c>
      <c r="D141" s="14"/>
      <c r="E141" s="14"/>
      <c r="F141" s="14">
        <v>-168845.32009999995</v>
      </c>
      <c r="G141" s="14">
        <v>4066786.1683</v>
      </c>
      <c r="H141" s="14">
        <f t="shared" si="30"/>
        <v>5023021.2721000006</v>
      </c>
    </row>
    <row r="142" spans="1:8" hidden="1" outlineLevel="1" x14ac:dyDescent="0.25">
      <c r="A142" s="16" t="s">
        <v>7</v>
      </c>
      <c r="B142" s="7">
        <v>1199180.4240000006</v>
      </c>
      <c r="C142" s="7">
        <v>-74100.00009999999</v>
      </c>
      <c r="D142" s="7"/>
      <c r="E142" s="7"/>
      <c r="F142" s="7">
        <v>-168845.32009999995</v>
      </c>
      <c r="G142" s="7">
        <v>4066786.1683</v>
      </c>
      <c r="H142" s="7">
        <f t="shared" si="30"/>
        <v>5023021.2721000006</v>
      </c>
    </row>
    <row r="143" spans="1:8" collapsed="1" x14ac:dyDescent="0.25">
      <c r="A143" s="17" t="s">
        <v>85</v>
      </c>
      <c r="B143" s="14">
        <v>1000000</v>
      </c>
      <c r="C143" s="14">
        <v>-1000000.0001000001</v>
      </c>
      <c r="D143" s="14"/>
      <c r="E143" s="14"/>
      <c r="F143" s="14"/>
      <c r="G143" s="14"/>
      <c r="H143" s="14">
        <f t="shared" si="30"/>
        <v>-1.0000006295740604E-4</v>
      </c>
    </row>
    <row r="144" spans="1:8" hidden="1" outlineLevel="1" x14ac:dyDescent="0.25">
      <c r="A144" s="16" t="s">
        <v>7</v>
      </c>
      <c r="B144" s="7">
        <v>1000000</v>
      </c>
      <c r="C144" s="7">
        <v>-1000000.0001000001</v>
      </c>
      <c r="D144" s="7"/>
      <c r="E144" s="7"/>
      <c r="F144" s="7"/>
      <c r="G144" s="7"/>
      <c r="H144" s="7">
        <f t="shared" si="30"/>
        <v>-1.0000006295740604E-4</v>
      </c>
    </row>
    <row r="145" spans="1:8" collapsed="1" x14ac:dyDescent="0.25">
      <c r="A145" s="17" t="s">
        <v>84</v>
      </c>
      <c r="B145" s="14">
        <v>1041784.9998999999</v>
      </c>
      <c r="C145" s="14">
        <v>1316713.7998000002</v>
      </c>
      <c r="D145" s="14">
        <v>3478775.8998999996</v>
      </c>
      <c r="E145" s="14"/>
      <c r="F145" s="14">
        <v>63158.763899385056</v>
      </c>
      <c r="G145" s="14">
        <v>787291.49768000003</v>
      </c>
      <c r="H145" s="14">
        <f t="shared" si="30"/>
        <v>6687724.961179385</v>
      </c>
    </row>
    <row r="146" spans="1:8" hidden="1" outlineLevel="1" x14ac:dyDescent="0.25">
      <c r="A146" s="16" t="s">
        <v>8</v>
      </c>
      <c r="B146" s="7">
        <v>688864.99990000005</v>
      </c>
      <c r="C146" s="7"/>
      <c r="D146" s="7">
        <v>-9.9999997473787516E-5</v>
      </c>
      <c r="E146" s="7"/>
      <c r="F146" s="7">
        <v>-688865.0003999999</v>
      </c>
      <c r="G146" s="7"/>
      <c r="H146" s="7">
        <f t="shared" si="30"/>
        <v>-5.9999979566782713E-4</v>
      </c>
    </row>
    <row r="147" spans="1:8" hidden="1" outlineLevel="1" x14ac:dyDescent="0.25">
      <c r="A147" s="16" t="s">
        <v>6</v>
      </c>
      <c r="B147" s="7">
        <v>225919.99999999994</v>
      </c>
      <c r="C147" s="7">
        <v>105645.00000000001</v>
      </c>
      <c r="D147" s="7">
        <v>1862291.83</v>
      </c>
      <c r="E147" s="7"/>
      <c r="F147" s="7">
        <v>289501.44069937523</v>
      </c>
      <c r="G147" s="7">
        <v>177500.00000000009</v>
      </c>
      <c r="H147" s="7">
        <f t="shared" si="30"/>
        <v>2660858.2706993753</v>
      </c>
    </row>
    <row r="148" spans="1:8" hidden="1" outlineLevel="1" x14ac:dyDescent="0.25">
      <c r="A148" s="16" t="s">
        <v>16</v>
      </c>
      <c r="B148" s="7"/>
      <c r="C148" s="7"/>
      <c r="D148" s="7"/>
      <c r="E148" s="7"/>
      <c r="F148" s="7">
        <v>-1.9998999752601776E-4</v>
      </c>
      <c r="G148" s="7"/>
      <c r="H148" s="7">
        <f t="shared" si="30"/>
        <v>-1.9998999752601776E-4</v>
      </c>
    </row>
    <row r="149" spans="1:8" hidden="1" outlineLevel="1" x14ac:dyDescent="0.25">
      <c r="A149" s="16" t="s">
        <v>15</v>
      </c>
      <c r="B149" s="7">
        <v>15000</v>
      </c>
      <c r="C149" s="7">
        <v>142603.9999</v>
      </c>
      <c r="D149" s="7"/>
      <c r="E149" s="7"/>
      <c r="F149" s="7"/>
      <c r="G149" s="7">
        <v>-3.2000000192056177E-4</v>
      </c>
      <c r="H149" s="7">
        <f t="shared" si="30"/>
        <v>157603.99958</v>
      </c>
    </row>
    <row r="150" spans="1:8" hidden="1" outlineLevel="1" x14ac:dyDescent="0.25">
      <c r="A150" s="16" t="s">
        <v>7</v>
      </c>
      <c r="B150" s="7">
        <v>112000</v>
      </c>
      <c r="C150" s="7">
        <v>1068464.7999000002</v>
      </c>
      <c r="D150" s="7">
        <v>1616484.0699999998</v>
      </c>
      <c r="E150" s="7"/>
      <c r="F150" s="7">
        <v>462522.32379999972</v>
      </c>
      <c r="G150" s="7">
        <v>609791.49799999991</v>
      </c>
      <c r="H150" s="7">
        <f t="shared" si="30"/>
        <v>3869262.6917000003</v>
      </c>
    </row>
    <row r="151" spans="1:8" collapsed="1" x14ac:dyDescent="0.25">
      <c r="A151" s="17" t="s">
        <v>83</v>
      </c>
      <c r="B151" s="14"/>
      <c r="C151" s="14">
        <v>401874</v>
      </c>
      <c r="D151" s="14"/>
      <c r="E151" s="14"/>
      <c r="F151" s="14"/>
      <c r="G151" s="14"/>
      <c r="H151" s="14">
        <f t="shared" si="30"/>
        <v>401874</v>
      </c>
    </row>
    <row r="152" spans="1:8" hidden="1" outlineLevel="1" x14ac:dyDescent="0.25">
      <c r="A152" s="16" t="s">
        <v>7</v>
      </c>
      <c r="B152" s="7"/>
      <c r="C152" s="7">
        <v>401874</v>
      </c>
      <c r="D152" s="7"/>
      <c r="E152" s="7"/>
      <c r="F152" s="7"/>
      <c r="G152" s="7"/>
      <c r="H152" s="7">
        <f t="shared" si="30"/>
        <v>401874</v>
      </c>
    </row>
    <row r="153" spans="1:8" collapsed="1" x14ac:dyDescent="0.25">
      <c r="A153" s="17" t="s">
        <v>82</v>
      </c>
      <c r="B153" s="14">
        <v>40333</v>
      </c>
      <c r="C153" s="14">
        <v>65892</v>
      </c>
      <c r="D153" s="14"/>
      <c r="E153" s="14"/>
      <c r="F153" s="14"/>
      <c r="G153" s="14"/>
      <c r="H153" s="14">
        <f t="shared" si="30"/>
        <v>106225</v>
      </c>
    </row>
    <row r="154" spans="1:8" hidden="1" outlineLevel="1" x14ac:dyDescent="0.25">
      <c r="A154" s="16" t="s">
        <v>15</v>
      </c>
      <c r="B154" s="7">
        <v>40333</v>
      </c>
      <c r="C154" s="7">
        <v>65892</v>
      </c>
      <c r="D154" s="7"/>
      <c r="E154" s="7"/>
      <c r="F154" s="7"/>
      <c r="G154" s="7"/>
      <c r="H154" s="7">
        <f t="shared" si="30"/>
        <v>106225</v>
      </c>
    </row>
    <row r="155" spans="1:8" collapsed="1" x14ac:dyDescent="0.25">
      <c r="A155" s="17" t="s">
        <v>81</v>
      </c>
      <c r="B155" s="14">
        <v>8800000</v>
      </c>
      <c r="C155" s="14">
        <v>699999.99989999994</v>
      </c>
      <c r="D155" s="14"/>
      <c r="E155" s="14"/>
      <c r="F155" s="14">
        <v>-1.9999984942842275E-4</v>
      </c>
      <c r="G155" s="14"/>
      <c r="H155" s="14">
        <f t="shared" si="30"/>
        <v>9499999.9997000005</v>
      </c>
    </row>
    <row r="156" spans="1:8" hidden="1" outlineLevel="1" x14ac:dyDescent="0.25">
      <c r="A156" s="16" t="s">
        <v>7</v>
      </c>
      <c r="B156" s="7">
        <v>8800000</v>
      </c>
      <c r="C156" s="7">
        <v>699999.99989999994</v>
      </c>
      <c r="D156" s="7"/>
      <c r="E156" s="7"/>
      <c r="F156" s="7">
        <v>-1.9999984942842275E-4</v>
      </c>
      <c r="G156" s="7"/>
      <c r="H156" s="7">
        <f t="shared" si="30"/>
        <v>9499999.9997000005</v>
      </c>
    </row>
    <row r="157" spans="1:8" collapsed="1" x14ac:dyDescent="0.25">
      <c r="A157" s="17" t="s">
        <v>80</v>
      </c>
      <c r="B157" s="14">
        <v>1602415</v>
      </c>
      <c r="C157" s="14">
        <v>-1581569.0002000001</v>
      </c>
      <c r="D157" s="14">
        <v>82693.75</v>
      </c>
      <c r="E157" s="14"/>
      <c r="F157" s="14"/>
      <c r="G157" s="14"/>
      <c r="H157" s="14">
        <f t="shared" si="30"/>
        <v>103539.74979999987</v>
      </c>
    </row>
    <row r="158" spans="1:8" hidden="1" outlineLevel="1" x14ac:dyDescent="0.25">
      <c r="A158" s="16" t="s">
        <v>15</v>
      </c>
      <c r="B158" s="7">
        <v>1602415</v>
      </c>
      <c r="C158" s="7">
        <v>-1581569.0002000001</v>
      </c>
      <c r="D158" s="7">
        <v>82693.75</v>
      </c>
      <c r="E158" s="7"/>
      <c r="F158" s="7"/>
      <c r="G158" s="7"/>
      <c r="H158" s="7">
        <f t="shared" si="30"/>
        <v>103539.74979999987</v>
      </c>
    </row>
    <row r="159" spans="1:8" collapsed="1" x14ac:dyDescent="0.25">
      <c r="A159" s="17" t="s">
        <v>79</v>
      </c>
      <c r="B159" s="14"/>
      <c r="C159" s="14">
        <v>61454.170000000006</v>
      </c>
      <c r="D159" s="14">
        <v>5045.829999999989</v>
      </c>
      <c r="E159" s="14"/>
      <c r="F159" s="14"/>
      <c r="G159" s="14"/>
      <c r="H159" s="14">
        <f t="shared" si="30"/>
        <v>66500</v>
      </c>
    </row>
    <row r="160" spans="1:8" hidden="1" outlineLevel="1" x14ac:dyDescent="0.25">
      <c r="A160" s="16" t="s">
        <v>7</v>
      </c>
      <c r="B160" s="7"/>
      <c r="C160" s="7">
        <v>61454.170000000006</v>
      </c>
      <c r="D160" s="7">
        <v>5045.829999999989</v>
      </c>
      <c r="E160" s="7"/>
      <c r="F160" s="7"/>
      <c r="G160" s="7"/>
      <c r="H160" s="7">
        <f t="shared" si="30"/>
        <v>66500</v>
      </c>
    </row>
    <row r="161" spans="1:8" collapsed="1" x14ac:dyDescent="0.25">
      <c r="A161" s="17" t="s">
        <v>78</v>
      </c>
      <c r="B161" s="14">
        <v>1488206.9999999998</v>
      </c>
      <c r="C161" s="14">
        <v>-835912.00010000006</v>
      </c>
      <c r="D161" s="14"/>
      <c r="E161" s="14"/>
      <c r="F161" s="14">
        <v>-3.4772282879202976E-4</v>
      </c>
      <c r="G161" s="14"/>
      <c r="H161" s="14">
        <f t="shared" si="30"/>
        <v>652294.99955227692</v>
      </c>
    </row>
    <row r="162" spans="1:8" hidden="1" outlineLevel="1" x14ac:dyDescent="0.25">
      <c r="A162" s="16" t="s">
        <v>6</v>
      </c>
      <c r="B162" s="7">
        <v>1488206.9999999998</v>
      </c>
      <c r="C162" s="7">
        <v>-835912.00010000006</v>
      </c>
      <c r="D162" s="7"/>
      <c r="E162" s="7"/>
      <c r="F162" s="7">
        <v>-3.4772282879202976E-4</v>
      </c>
      <c r="G162" s="7"/>
      <c r="H162" s="7">
        <f t="shared" si="30"/>
        <v>652294.99955227692</v>
      </c>
    </row>
    <row r="163" spans="1:8" collapsed="1" x14ac:dyDescent="0.25">
      <c r="A163" s="17" t="s">
        <v>77</v>
      </c>
      <c r="B163" s="14"/>
      <c r="C163" s="14">
        <v>994397.09000000043</v>
      </c>
      <c r="D163" s="14">
        <v>2801.9500000000098</v>
      </c>
      <c r="E163" s="14"/>
      <c r="F163" s="14"/>
      <c r="G163" s="14"/>
      <c r="H163" s="14">
        <f t="shared" si="30"/>
        <v>997199.04000000039</v>
      </c>
    </row>
    <row r="164" spans="1:8" hidden="1" outlineLevel="1" x14ac:dyDescent="0.25">
      <c r="A164" s="16" t="s">
        <v>7</v>
      </c>
      <c r="B164" s="7"/>
      <c r="C164" s="7">
        <v>994397.09000000043</v>
      </c>
      <c r="D164" s="7">
        <v>2801.9500000000098</v>
      </c>
      <c r="E164" s="7"/>
      <c r="F164" s="7"/>
      <c r="G164" s="7"/>
      <c r="H164" s="7">
        <f t="shared" si="30"/>
        <v>997199.04000000039</v>
      </c>
    </row>
    <row r="165" spans="1:8" collapsed="1" x14ac:dyDescent="0.25">
      <c r="A165" s="17" t="s">
        <v>76</v>
      </c>
      <c r="B165" s="14">
        <v>1493272</v>
      </c>
      <c r="C165" s="14">
        <v>-830767.00010000018</v>
      </c>
      <c r="D165" s="14">
        <v>100</v>
      </c>
      <c r="E165" s="14"/>
      <c r="F165" s="14">
        <v>2.5076705060200766E-3</v>
      </c>
      <c r="G165" s="14"/>
      <c r="H165" s="14">
        <f t="shared" si="30"/>
        <v>662605.00240767037</v>
      </c>
    </row>
    <row r="166" spans="1:8" hidden="1" outlineLevel="1" x14ac:dyDescent="0.25">
      <c r="A166" s="16" t="s">
        <v>6</v>
      </c>
      <c r="B166" s="7">
        <v>1493272</v>
      </c>
      <c r="C166" s="7">
        <v>-830767.00010000018</v>
      </c>
      <c r="D166" s="7">
        <v>100</v>
      </c>
      <c r="E166" s="7"/>
      <c r="F166" s="7">
        <v>2.5076705060200766E-3</v>
      </c>
      <c r="G166" s="7"/>
      <c r="H166" s="7">
        <f t="shared" si="30"/>
        <v>662605.00240767037</v>
      </c>
    </row>
    <row r="167" spans="1:8" collapsed="1" x14ac:dyDescent="0.25">
      <c r="A167" s="17" t="s">
        <v>75</v>
      </c>
      <c r="B167" s="14">
        <v>1490652</v>
      </c>
      <c r="C167" s="14">
        <v>-670561.00020000001</v>
      </c>
      <c r="D167" s="14">
        <v>99.999999999999304</v>
      </c>
      <c r="E167" s="14"/>
      <c r="F167" s="14">
        <v>1.3503408554242924E-3</v>
      </c>
      <c r="G167" s="14"/>
      <c r="H167" s="14">
        <f t="shared" si="30"/>
        <v>820191.00115034089</v>
      </c>
    </row>
    <row r="168" spans="1:8" hidden="1" outlineLevel="1" x14ac:dyDescent="0.25">
      <c r="A168" s="16" t="s">
        <v>6</v>
      </c>
      <c r="B168" s="7">
        <v>1490652</v>
      </c>
      <c r="C168" s="7">
        <v>-670561.00020000001</v>
      </c>
      <c r="D168" s="7">
        <v>99.999999999999304</v>
      </c>
      <c r="E168" s="7"/>
      <c r="F168" s="7">
        <v>1.3503408554242924E-3</v>
      </c>
      <c r="G168" s="7"/>
      <c r="H168" s="7">
        <f t="shared" si="30"/>
        <v>820191.00115034089</v>
      </c>
    </row>
    <row r="169" spans="1:8" collapsed="1" x14ac:dyDescent="0.25">
      <c r="A169" s="17" t="s">
        <v>74</v>
      </c>
      <c r="B169" s="14"/>
      <c r="C169" s="14">
        <v>30000</v>
      </c>
      <c r="D169" s="14">
        <v>211.86</v>
      </c>
      <c r="E169" s="14"/>
      <c r="F169" s="14"/>
      <c r="G169" s="14"/>
      <c r="H169" s="14">
        <f t="shared" si="30"/>
        <v>30211.86</v>
      </c>
    </row>
    <row r="170" spans="1:8" hidden="1" outlineLevel="1" x14ac:dyDescent="0.25">
      <c r="A170" s="16" t="s">
        <v>7</v>
      </c>
      <c r="B170" s="7"/>
      <c r="C170" s="7">
        <v>30000</v>
      </c>
      <c r="D170" s="7">
        <v>211.86</v>
      </c>
      <c r="E170" s="7"/>
      <c r="F170" s="7"/>
      <c r="G170" s="7"/>
      <c r="H170" s="7">
        <f t="shared" si="30"/>
        <v>30211.86</v>
      </c>
    </row>
    <row r="171" spans="1:8" collapsed="1" x14ac:dyDescent="0.25">
      <c r="A171" s="17" t="s">
        <v>73</v>
      </c>
      <c r="B171" s="14"/>
      <c r="C171" s="14">
        <v>27021</v>
      </c>
      <c r="D171" s="14"/>
      <c r="E171" s="14"/>
      <c r="F171" s="14"/>
      <c r="G171" s="14"/>
      <c r="H171" s="14">
        <f t="shared" si="30"/>
        <v>27021</v>
      </c>
    </row>
    <row r="172" spans="1:8" hidden="1" outlineLevel="1" x14ac:dyDescent="0.25">
      <c r="A172" s="16" t="s">
        <v>7</v>
      </c>
      <c r="B172" s="7"/>
      <c r="C172" s="7">
        <v>27021</v>
      </c>
      <c r="D172" s="7"/>
      <c r="E172" s="7"/>
      <c r="F172" s="7"/>
      <c r="G172" s="7"/>
      <c r="H172" s="7">
        <f t="shared" si="30"/>
        <v>27021</v>
      </c>
    </row>
    <row r="173" spans="1:8" collapsed="1" x14ac:dyDescent="0.25">
      <c r="A173" s="17" t="s">
        <v>72</v>
      </c>
      <c r="B173" s="14"/>
      <c r="C173" s="14">
        <v>27200.000000000004</v>
      </c>
      <c r="D173" s="14"/>
      <c r="E173" s="14"/>
      <c r="F173" s="14"/>
      <c r="G173" s="14"/>
      <c r="H173" s="14">
        <f t="shared" si="30"/>
        <v>27200.000000000004</v>
      </c>
    </row>
    <row r="174" spans="1:8" hidden="1" outlineLevel="1" x14ac:dyDescent="0.25">
      <c r="A174" s="16" t="s">
        <v>7</v>
      </c>
      <c r="B174" s="7"/>
      <c r="C174" s="7">
        <v>27200.000000000004</v>
      </c>
      <c r="D174" s="7"/>
      <c r="E174" s="7"/>
      <c r="F174" s="7"/>
      <c r="G174" s="7"/>
      <c r="H174" s="7">
        <f t="shared" si="30"/>
        <v>27200.000000000004</v>
      </c>
    </row>
    <row r="175" spans="1:8" collapsed="1" x14ac:dyDescent="0.25">
      <c r="A175" s="17" t="s">
        <v>71</v>
      </c>
      <c r="B175" s="14"/>
      <c r="C175" s="14">
        <v>170525.08</v>
      </c>
      <c r="D175" s="14"/>
      <c r="E175" s="14"/>
      <c r="F175" s="14"/>
      <c r="G175" s="14"/>
      <c r="H175" s="14">
        <f t="shared" si="30"/>
        <v>170525.08</v>
      </c>
    </row>
    <row r="176" spans="1:8" hidden="1" outlineLevel="1" x14ac:dyDescent="0.25">
      <c r="A176" s="16" t="s">
        <v>7</v>
      </c>
      <c r="B176" s="7"/>
      <c r="C176" s="7">
        <v>170525.08</v>
      </c>
      <c r="D176" s="7"/>
      <c r="E176" s="7"/>
      <c r="F176" s="7"/>
      <c r="G176" s="7"/>
      <c r="H176" s="7">
        <f t="shared" si="30"/>
        <v>170525.08</v>
      </c>
    </row>
    <row r="177" spans="1:8" collapsed="1" x14ac:dyDescent="0.25">
      <c r="A177" s="17" t="s">
        <v>70</v>
      </c>
      <c r="B177" s="14"/>
      <c r="C177" s="14"/>
      <c r="D177" s="14"/>
      <c r="E177" s="14">
        <v>1514999.9994000399</v>
      </c>
      <c r="F177" s="14"/>
      <c r="G177" s="14"/>
      <c r="H177" s="14">
        <f t="shared" si="30"/>
        <v>1514999.9994000399</v>
      </c>
    </row>
    <row r="178" spans="1:8" hidden="1" outlineLevel="1" x14ac:dyDescent="0.25">
      <c r="A178" s="16" t="s">
        <v>6</v>
      </c>
      <c r="B178" s="7"/>
      <c r="C178" s="7"/>
      <c r="D178" s="7"/>
      <c r="E178" s="7">
        <v>155000</v>
      </c>
      <c r="F178" s="7"/>
      <c r="G178" s="7"/>
      <c r="H178" s="7">
        <f t="shared" si="30"/>
        <v>155000</v>
      </c>
    </row>
    <row r="179" spans="1:8" hidden="1" outlineLevel="1" x14ac:dyDescent="0.25">
      <c r="A179" s="16" t="s">
        <v>16</v>
      </c>
      <c r="B179" s="7"/>
      <c r="C179" s="7"/>
      <c r="D179" s="7"/>
      <c r="E179" s="7">
        <v>389999.99970004003</v>
      </c>
      <c r="F179" s="7"/>
      <c r="G179" s="7"/>
      <c r="H179" s="7">
        <f t="shared" si="30"/>
        <v>389999.99970004003</v>
      </c>
    </row>
    <row r="180" spans="1:8" hidden="1" outlineLevel="1" x14ac:dyDescent="0.25">
      <c r="A180" s="16" t="s">
        <v>7</v>
      </c>
      <c r="B180" s="7"/>
      <c r="C180" s="7"/>
      <c r="D180" s="7"/>
      <c r="E180" s="7">
        <v>969999.99969999981</v>
      </c>
      <c r="F180" s="7"/>
      <c r="G180" s="7"/>
      <c r="H180" s="7">
        <f t="shared" si="30"/>
        <v>969999.99969999981</v>
      </c>
    </row>
    <row r="181" spans="1:8" collapsed="1" x14ac:dyDescent="0.25">
      <c r="A181" s="17" t="s">
        <v>69</v>
      </c>
      <c r="B181" s="14"/>
      <c r="C181" s="14"/>
      <c r="D181" s="14"/>
      <c r="E181" s="14">
        <v>141435</v>
      </c>
      <c r="F181" s="14"/>
      <c r="G181" s="14"/>
      <c r="H181" s="14">
        <f t="shared" si="30"/>
        <v>141435</v>
      </c>
    </row>
    <row r="182" spans="1:8" hidden="1" outlineLevel="1" x14ac:dyDescent="0.25">
      <c r="A182" s="16" t="s">
        <v>7</v>
      </c>
      <c r="B182" s="7"/>
      <c r="C182" s="7"/>
      <c r="D182" s="7"/>
      <c r="E182" s="7">
        <v>141435</v>
      </c>
      <c r="F182" s="7"/>
      <c r="G182" s="7"/>
      <c r="H182" s="7">
        <f t="shared" si="30"/>
        <v>141435</v>
      </c>
    </row>
    <row r="183" spans="1:8" collapsed="1" x14ac:dyDescent="0.25">
      <c r="A183" s="17" t="s">
        <v>68</v>
      </c>
      <c r="B183" s="14"/>
      <c r="C183" s="14"/>
      <c r="D183" s="14">
        <v>6740021.3899999997</v>
      </c>
      <c r="E183" s="14"/>
      <c r="F183" s="14"/>
      <c r="G183" s="14"/>
      <c r="H183" s="14">
        <f t="shared" si="30"/>
        <v>6740021.3899999997</v>
      </c>
    </row>
    <row r="184" spans="1:8" hidden="1" outlineLevel="1" x14ac:dyDescent="0.25">
      <c r="A184" s="16" t="s">
        <v>7</v>
      </c>
      <c r="B184" s="7"/>
      <c r="C184" s="7"/>
      <c r="D184" s="7">
        <v>6740021.3899999997</v>
      </c>
      <c r="E184" s="7"/>
      <c r="F184" s="7"/>
      <c r="G184" s="7"/>
      <c r="H184" s="7">
        <f t="shared" si="30"/>
        <v>6740021.3899999997</v>
      </c>
    </row>
    <row r="185" spans="1:8" collapsed="1" x14ac:dyDescent="0.25">
      <c r="A185" s="17" t="s">
        <v>67</v>
      </c>
      <c r="B185" s="14"/>
      <c r="C185" s="14"/>
      <c r="D185" s="14">
        <v>32946.799999999996</v>
      </c>
      <c r="E185" s="14"/>
      <c r="F185" s="14"/>
      <c r="G185" s="14"/>
      <c r="H185" s="14">
        <f t="shared" si="30"/>
        <v>32946.799999999996</v>
      </c>
    </row>
    <row r="186" spans="1:8" hidden="1" outlineLevel="1" x14ac:dyDescent="0.25">
      <c r="A186" s="16" t="s">
        <v>6</v>
      </c>
      <c r="B186" s="7"/>
      <c r="C186" s="7"/>
      <c r="D186" s="7">
        <v>15017.799999999992</v>
      </c>
      <c r="E186" s="7"/>
      <c r="F186" s="7"/>
      <c r="G186" s="7"/>
      <c r="H186" s="7">
        <f t="shared" si="30"/>
        <v>15017.799999999992</v>
      </c>
    </row>
    <row r="187" spans="1:8" hidden="1" outlineLevel="1" x14ac:dyDescent="0.25">
      <c r="A187" s="16" t="s">
        <v>7</v>
      </c>
      <c r="B187" s="7"/>
      <c r="C187" s="7"/>
      <c r="D187" s="7">
        <v>17929.000000000004</v>
      </c>
      <c r="E187" s="7"/>
      <c r="F187" s="7"/>
      <c r="G187" s="7"/>
      <c r="H187" s="7">
        <f t="shared" si="30"/>
        <v>17929.000000000004</v>
      </c>
    </row>
    <row r="188" spans="1:8" collapsed="1" x14ac:dyDescent="0.25">
      <c r="A188" s="17" t="s">
        <v>66</v>
      </c>
      <c r="B188" s="14"/>
      <c r="C188" s="14"/>
      <c r="D188" s="14">
        <v>5832.99999999999</v>
      </c>
      <c r="E188" s="14"/>
      <c r="F188" s="14"/>
      <c r="G188" s="14"/>
      <c r="H188" s="14">
        <f t="shared" ref="H188:H195" si="32">SUM(B188:G188)</f>
        <v>5832.99999999999</v>
      </c>
    </row>
    <row r="189" spans="1:8" hidden="1" outlineLevel="1" x14ac:dyDescent="0.25">
      <c r="A189" s="16" t="s">
        <v>6</v>
      </c>
      <c r="B189" s="7"/>
      <c r="C189" s="7"/>
      <c r="D189" s="7">
        <v>5832.99999999999</v>
      </c>
      <c r="E189" s="7"/>
      <c r="F189" s="7"/>
      <c r="G189" s="7"/>
      <c r="H189" s="7">
        <f t="shared" si="32"/>
        <v>5832.99999999999</v>
      </c>
    </row>
    <row r="190" spans="1:8" collapsed="1" x14ac:dyDescent="0.25">
      <c r="A190" s="17" t="s">
        <v>65</v>
      </c>
      <c r="B190" s="14"/>
      <c r="C190" s="14"/>
      <c r="D190" s="14">
        <v>13749.94</v>
      </c>
      <c r="E190" s="14"/>
      <c r="F190" s="14"/>
      <c r="G190" s="14"/>
      <c r="H190" s="14">
        <f t="shared" si="32"/>
        <v>13749.94</v>
      </c>
    </row>
    <row r="191" spans="1:8" hidden="1" outlineLevel="1" x14ac:dyDescent="0.25">
      <c r="A191" s="16" t="s">
        <v>6</v>
      </c>
      <c r="B191" s="7"/>
      <c r="C191" s="7"/>
      <c r="D191" s="7">
        <v>13749.94</v>
      </c>
      <c r="E191" s="7"/>
      <c r="F191" s="7"/>
      <c r="G191" s="7"/>
      <c r="H191" s="7">
        <f t="shared" si="32"/>
        <v>13749.94</v>
      </c>
    </row>
    <row r="192" spans="1:8" collapsed="1" x14ac:dyDescent="0.25">
      <c r="A192" s="17" t="s">
        <v>64</v>
      </c>
      <c r="B192" s="14"/>
      <c r="C192" s="14"/>
      <c r="D192" s="14"/>
      <c r="E192" s="14">
        <v>381064.0000000099</v>
      </c>
      <c r="F192" s="14"/>
      <c r="G192" s="14"/>
      <c r="H192" s="14">
        <f t="shared" si="32"/>
        <v>381064.0000000099</v>
      </c>
    </row>
    <row r="193" spans="1:8" hidden="1" outlineLevel="1" x14ac:dyDescent="0.25">
      <c r="A193" s="16" t="s">
        <v>16</v>
      </c>
      <c r="B193" s="7"/>
      <c r="C193" s="7"/>
      <c r="D193" s="7"/>
      <c r="E193" s="7">
        <v>381064.0000000099</v>
      </c>
      <c r="F193" s="7"/>
      <c r="G193" s="7"/>
      <c r="H193" s="7">
        <f t="shared" si="32"/>
        <v>381064.0000000099</v>
      </c>
    </row>
    <row r="194" spans="1:8" collapsed="1" x14ac:dyDescent="0.25">
      <c r="A194" s="17" t="s">
        <v>63</v>
      </c>
      <c r="B194" s="14"/>
      <c r="C194" s="14"/>
      <c r="D194" s="14"/>
      <c r="E194" s="14">
        <v>432000</v>
      </c>
      <c r="F194" s="14"/>
      <c r="G194" s="14"/>
      <c r="H194" s="14">
        <f t="shared" si="32"/>
        <v>432000</v>
      </c>
    </row>
    <row r="195" spans="1:8" hidden="1" outlineLevel="1" x14ac:dyDescent="0.25">
      <c r="A195" s="16" t="s">
        <v>7</v>
      </c>
      <c r="B195" s="7"/>
      <c r="C195" s="7"/>
      <c r="D195" s="7"/>
      <c r="E195" s="7">
        <v>432000</v>
      </c>
      <c r="F195" s="7"/>
      <c r="G195" s="7"/>
      <c r="H195" s="7">
        <f t="shared" si="32"/>
        <v>432000</v>
      </c>
    </row>
    <row r="196" spans="1:8" collapsed="1" x14ac:dyDescent="0.25">
      <c r="A196" s="18" t="s">
        <v>20</v>
      </c>
      <c r="B196" s="14">
        <v>8667380.0561121572</v>
      </c>
      <c r="C196" s="14">
        <v>682287.36000002001</v>
      </c>
      <c r="D196" s="14"/>
      <c r="E196" s="14"/>
      <c r="F196" s="14"/>
      <c r="G196" s="14">
        <v>6556824.529700499</v>
      </c>
      <c r="H196" s="14">
        <f t="shared" ref="H196" si="33">SUM(B196:G196)</f>
        <v>15906491.945812676</v>
      </c>
    </row>
    <row r="198" spans="1:8" ht="36" customHeight="1" x14ac:dyDescent="0.3">
      <c r="A198" s="22" t="s">
        <v>55</v>
      </c>
      <c r="B198" s="23"/>
      <c r="C198" s="23"/>
      <c r="D198" s="23"/>
      <c r="E198" s="23"/>
      <c r="F198" s="23"/>
      <c r="G198" s="23"/>
      <c r="H198" s="23"/>
    </row>
  </sheetData>
  <mergeCells count="1">
    <mergeCell ref="A198:H19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Andra Tamsalu</cp:lastModifiedBy>
  <dcterms:created xsi:type="dcterms:W3CDTF">2026-03-13T16:03:43Z</dcterms:created>
  <dcterms:modified xsi:type="dcterms:W3CDTF">2026-03-20T13:46:46Z</dcterms:modified>
</cp:coreProperties>
</file>